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540" windowHeight="3765" activeTab="7"/>
  </bookViews>
  <sheets>
    <sheet name="1" sheetId="1" r:id="rId1"/>
    <sheet name="2" sheetId="2" r:id="rId2"/>
    <sheet name="1-2" sheetId="3" r:id="rId3"/>
    <sheet name="2-2" sheetId="4" r:id="rId4"/>
    <sheet name="3" sheetId="5" r:id="rId5"/>
    <sheet name="1-3" sheetId="6" r:id="rId6"/>
    <sheet name="4" sheetId="7" r:id="rId7"/>
    <sheet name="1-4" sheetId="8" r:id="rId8"/>
  </sheets>
  <definedNames>
    <definedName name="_xlnm.Print_Titles" localSheetId="1">'2'!$1:$6</definedName>
    <definedName name="_xlnm.Print_Titles" localSheetId="6">'4'!$1:$7</definedName>
  </definedNames>
  <calcPr fullCalcOnLoad="1"/>
</workbook>
</file>

<file path=xl/sharedStrings.xml><?xml version="1.0" encoding="utf-8"?>
<sst xmlns="http://schemas.openxmlformats.org/spreadsheetml/2006/main" count="560" uniqueCount="377">
  <si>
    <t>جدول رقم (1)</t>
  </si>
  <si>
    <t>البيــــــان</t>
  </si>
  <si>
    <t xml:space="preserve">       اجمالـــي الايـــــــرادات </t>
  </si>
  <si>
    <t xml:space="preserve">        اجمالي الانفاق العــام  </t>
  </si>
  <si>
    <t xml:space="preserve">       جملة المصروفات الجارية </t>
  </si>
  <si>
    <t xml:space="preserve">       جملة المصروفات الاستثمارية </t>
  </si>
  <si>
    <t>تقديرات الميزانية</t>
  </si>
  <si>
    <t>جدول رقم (2)</t>
  </si>
  <si>
    <t>تقديرات الايرادات الجارية للوزارات المدنية والوحدات الحكومية</t>
  </si>
  <si>
    <t>(الف ريال عماني)</t>
  </si>
  <si>
    <t>رقم</t>
  </si>
  <si>
    <t>البيان</t>
  </si>
  <si>
    <t>الايرادات</t>
  </si>
  <si>
    <t>الميزانية</t>
  </si>
  <si>
    <t>المقدرة</t>
  </si>
  <si>
    <t>ديوان البـلاط السلطانـي</t>
  </si>
  <si>
    <t xml:space="preserve">وزارة الماليـــة </t>
  </si>
  <si>
    <t>وزارة الخارجيــة</t>
  </si>
  <si>
    <t>وزارة الداخليــة</t>
  </si>
  <si>
    <t>وزارة الاعـــلام</t>
  </si>
  <si>
    <t>وزارة التجارة والصناعة</t>
  </si>
  <si>
    <t>وزارة النفـط والغــاز</t>
  </si>
  <si>
    <t xml:space="preserve">وزارة العــــــدل </t>
  </si>
  <si>
    <t>وزارة الصحـــــة</t>
  </si>
  <si>
    <t xml:space="preserve">وزارة التربية والتعليم </t>
  </si>
  <si>
    <t xml:space="preserve">وزارة التنمية الاجتماعية </t>
  </si>
  <si>
    <t>وزارة التراث والثقافـة</t>
  </si>
  <si>
    <t>وزارة  النقـــل والإتصالات</t>
  </si>
  <si>
    <t>وزارة الاسكان</t>
  </si>
  <si>
    <t>وزارة البلديات الاقليمية وموارد المياه</t>
  </si>
  <si>
    <t>اللجنة العليا للاحتفالات بالعيد الوطني</t>
  </si>
  <si>
    <t>مكتب وزير الدولة ومحافـظ ظفار</t>
  </si>
  <si>
    <t>مجلــــس المناقصـــات</t>
  </si>
  <si>
    <t>مجلـس الشــورى</t>
  </si>
  <si>
    <t>وزارة الخدمة المدنية</t>
  </si>
  <si>
    <t>جامعة السلطان قابوس والمستشفى التعليمي</t>
  </si>
  <si>
    <t>موازنات الفائض والدعم</t>
  </si>
  <si>
    <t>وزارة الشؤون الرياضية</t>
  </si>
  <si>
    <t>وزارة التعليـم العالـي</t>
  </si>
  <si>
    <t>مجلس الدولة</t>
  </si>
  <si>
    <t>الادعاء العام</t>
  </si>
  <si>
    <t>الهيئة العامة للصناعات الحرفية</t>
  </si>
  <si>
    <t>وزارة السياحة</t>
  </si>
  <si>
    <t>وزارة القوى العاملة</t>
  </si>
  <si>
    <t>وزارة البيئة والشؤون المناخية</t>
  </si>
  <si>
    <t>الهيئة العامة للكهرباء والمياه</t>
  </si>
  <si>
    <t>وزارة الدفــــــاع</t>
  </si>
  <si>
    <t>شرطة عُمان السلطانية</t>
  </si>
  <si>
    <t>احتياطــــي مخصــــص</t>
  </si>
  <si>
    <t>الاجمالي</t>
  </si>
  <si>
    <t>جدول رقم (2/ 1)</t>
  </si>
  <si>
    <t>تقديرات الايرادات الجارية حسب التخصصات الوظيفية</t>
  </si>
  <si>
    <t>1)</t>
  </si>
  <si>
    <t xml:space="preserve">وزارة الماليــــــة </t>
  </si>
  <si>
    <t>وزارة الخارجيـــــة</t>
  </si>
  <si>
    <t>مجلــــس المناقصــــــات</t>
  </si>
  <si>
    <t>مجلـس الشـــورى</t>
  </si>
  <si>
    <t>مجلــس الدولـــة</t>
  </si>
  <si>
    <t>جملة قطاع الخدمات العامة</t>
  </si>
  <si>
    <t>2)</t>
  </si>
  <si>
    <t>وزارة الدفــاع</t>
  </si>
  <si>
    <t>جملة قطاع الدفاع</t>
  </si>
  <si>
    <t>3)</t>
  </si>
  <si>
    <t>وزارة الداخليـة</t>
  </si>
  <si>
    <t xml:space="preserve">وزارة العــــــدل  </t>
  </si>
  <si>
    <t>الإدعاء العــام</t>
  </si>
  <si>
    <t>شرطــة عُمـان السلطانيـة</t>
  </si>
  <si>
    <t>4)</t>
  </si>
  <si>
    <t>وزارة الصحـــة</t>
  </si>
  <si>
    <t>وزارة التربية والتعليم</t>
  </si>
  <si>
    <t>وزارة التعليـم العالي</t>
  </si>
  <si>
    <t>جملة قطاع التعليم</t>
  </si>
  <si>
    <t>تابع جدول رقم (2/ 1)</t>
  </si>
  <si>
    <t>5)</t>
  </si>
  <si>
    <t>جملة قطاع الصحة</t>
  </si>
  <si>
    <t>6)</t>
  </si>
  <si>
    <t>وزارة القوى العاملة       (قطاع العمل)</t>
  </si>
  <si>
    <t>جملة قطاع الضمان والرعاية الاجتماعية</t>
  </si>
  <si>
    <t>7)</t>
  </si>
  <si>
    <t>ديوان البلاط السلطاني  ويشمل :</t>
  </si>
  <si>
    <t xml:space="preserve">وزارة الإسكان </t>
  </si>
  <si>
    <t>من 12101 إلى 12104</t>
  </si>
  <si>
    <t>مكتب وزير الدولة ومحافظ ظفار</t>
  </si>
  <si>
    <t>جملة قطاع الاسكان</t>
  </si>
  <si>
    <t>8)</t>
  </si>
  <si>
    <t>وزارة الاعــــــــــلام</t>
  </si>
  <si>
    <t>جملة قطاع الثقافة والشئون الدينية</t>
  </si>
  <si>
    <t>9)</t>
  </si>
  <si>
    <t>وزارة النفط والغاز</t>
  </si>
  <si>
    <t>جملة قطاع الطاقة والوقود</t>
  </si>
  <si>
    <t>10)</t>
  </si>
  <si>
    <t>12)</t>
  </si>
  <si>
    <t>هيئة تنظيم الإتصالات</t>
  </si>
  <si>
    <t>جملة قطاع النقل والإتصالات</t>
  </si>
  <si>
    <t>13)</t>
  </si>
  <si>
    <t>14)</t>
  </si>
  <si>
    <t>جملة قطاع الاخرى</t>
  </si>
  <si>
    <t>احتياطي مخصص</t>
  </si>
  <si>
    <t>الاجمالــــــــي</t>
  </si>
  <si>
    <r>
      <t>قطاع الخدمات العامة</t>
    </r>
    <r>
      <rPr>
        <b/>
        <sz val="18"/>
        <color indexed="12"/>
        <rFont val="AF_Najed"/>
        <family val="0"/>
      </rPr>
      <t xml:space="preserve"> :</t>
    </r>
  </si>
  <si>
    <r>
      <t>قطاع الدفاع</t>
    </r>
    <r>
      <rPr>
        <b/>
        <sz val="18"/>
        <color indexed="12"/>
        <rFont val="AF_Najed"/>
        <family val="0"/>
      </rPr>
      <t xml:space="preserve"> :</t>
    </r>
  </si>
  <si>
    <r>
      <t xml:space="preserve">قطاع التعليم </t>
    </r>
    <r>
      <rPr>
        <b/>
        <sz val="18"/>
        <color indexed="12"/>
        <rFont val="AF_Najed"/>
        <family val="0"/>
      </rPr>
      <t>:</t>
    </r>
  </si>
  <si>
    <r>
      <t xml:space="preserve">وزارة القوى العاملة  </t>
    </r>
    <r>
      <rPr>
        <sz val="14"/>
        <rFont val="AF_Najed"/>
        <family val="0"/>
      </rPr>
      <t xml:space="preserve"> (قطاع التعليم التقني والتدريب المهني)</t>
    </r>
  </si>
  <si>
    <r>
      <t>قطاع الصحة</t>
    </r>
    <r>
      <rPr>
        <b/>
        <sz val="18"/>
        <color indexed="12"/>
        <rFont val="AF_Najed"/>
        <family val="0"/>
      </rPr>
      <t xml:space="preserve"> :</t>
    </r>
  </si>
  <si>
    <r>
      <t>قطاع الضمان والرعاية الاجتماعية</t>
    </r>
    <r>
      <rPr>
        <b/>
        <sz val="18"/>
        <color indexed="12"/>
        <rFont val="AF_Najed"/>
        <family val="0"/>
      </rPr>
      <t xml:space="preserve"> :</t>
    </r>
  </si>
  <si>
    <r>
      <t>قطاع الاسكان</t>
    </r>
    <r>
      <rPr>
        <b/>
        <sz val="18"/>
        <color indexed="12"/>
        <rFont val="AF_Najed"/>
        <family val="0"/>
      </rPr>
      <t xml:space="preserve"> :</t>
    </r>
  </si>
  <si>
    <r>
      <t>قطاع الطاقة والوقود</t>
    </r>
    <r>
      <rPr>
        <b/>
        <sz val="18"/>
        <color indexed="12"/>
        <rFont val="AF_Najed"/>
        <family val="0"/>
      </rPr>
      <t xml:space="preserve"> :</t>
    </r>
  </si>
  <si>
    <r>
      <t>قطاع النقل والاتصالات</t>
    </r>
    <r>
      <rPr>
        <b/>
        <sz val="18"/>
        <color indexed="12"/>
        <rFont val="AF_Najed"/>
        <family val="0"/>
      </rPr>
      <t xml:space="preserve"> :</t>
    </r>
  </si>
  <si>
    <r>
      <t>الاخـــــــرى</t>
    </r>
    <r>
      <rPr>
        <b/>
        <sz val="18"/>
        <color indexed="12"/>
        <rFont val="AF_Najed"/>
        <family val="0"/>
      </rPr>
      <t xml:space="preserve"> :</t>
    </r>
  </si>
  <si>
    <t>جدول رقم (2/2)</t>
  </si>
  <si>
    <t>تقديرات الايرادات الجارية</t>
  </si>
  <si>
    <t>رقم الحساب</t>
  </si>
  <si>
    <t>بند</t>
  </si>
  <si>
    <t>فصل</t>
  </si>
  <si>
    <t>باب</t>
  </si>
  <si>
    <t>البيــــان</t>
  </si>
  <si>
    <t xml:space="preserve">      رسـوم الترخيص بإستقدام العمال غير العُمانيين </t>
  </si>
  <si>
    <t xml:space="preserve">      رسوم البلدية على الإيجارات</t>
  </si>
  <si>
    <t xml:space="preserve">      رسـوم المعاملات العقاريـــة </t>
  </si>
  <si>
    <t xml:space="preserve">      رخص ممارسة الاعمال التجارية</t>
  </si>
  <si>
    <t xml:space="preserve">      رخـص وسائــــل النقـــــــل</t>
  </si>
  <si>
    <t xml:space="preserve">      رسوم فنادق ومرافق أخرى</t>
  </si>
  <si>
    <t xml:space="preserve">      رســوم امتياز مرافق</t>
  </si>
  <si>
    <t xml:space="preserve">      رسوم محلية مختلفة</t>
  </si>
  <si>
    <t xml:space="preserve">      ضريبة جمركيــــــة</t>
  </si>
  <si>
    <t>جملة ايرادات الضرائب والرسوم</t>
  </si>
  <si>
    <t xml:space="preserve">      ايرادات بيـع الميــاه</t>
  </si>
  <si>
    <t xml:space="preserve">      ايرادات ميـاه مختلفـة</t>
  </si>
  <si>
    <t xml:space="preserve">      ايرادات المطــــارات</t>
  </si>
  <si>
    <t xml:space="preserve">      ايرادات الموانــــيء</t>
  </si>
  <si>
    <t xml:space="preserve">      ايرادات خدمات مرفق الإتصالات</t>
  </si>
  <si>
    <t xml:space="preserve">      فائض الهيئات العامة</t>
  </si>
  <si>
    <t xml:space="preserve">      ايرادات تأجير عقارات حكومية</t>
  </si>
  <si>
    <t xml:space="preserve">      اربـاح الاستثمارات في الأسهم وحصص رأس المال</t>
  </si>
  <si>
    <t xml:space="preserve">      فوائد على ودائع البنوك والقروض المدينة</t>
  </si>
  <si>
    <t xml:space="preserve">      رســوم الهجرة والجــوازات</t>
  </si>
  <si>
    <t xml:space="preserve">      رسوم واتعاب اداريـة مختلفـة</t>
  </si>
  <si>
    <t xml:space="preserve">      تعويضات وغرامات وجزاءات</t>
  </si>
  <si>
    <t xml:space="preserve">      ايرادات تعديـــــن</t>
  </si>
  <si>
    <t xml:space="preserve">      مبيعات مواد غذائيــة</t>
  </si>
  <si>
    <t xml:space="preserve">      ايرادات زراعية مختلفة</t>
  </si>
  <si>
    <t xml:space="preserve">      ايرادات طبيــــــة</t>
  </si>
  <si>
    <t xml:space="preserve">      ايـرادات متنوعـة </t>
  </si>
  <si>
    <t xml:space="preserve">      ايرادات نفطية اخرى </t>
  </si>
  <si>
    <t>جملة الايرادات غير الضريبية</t>
  </si>
  <si>
    <t>ج  ـ  احتياطي مخصـص (إيراد غير موزع)</t>
  </si>
  <si>
    <t>الاجمالي (أ + ب + ج)</t>
  </si>
  <si>
    <t>جدول رقم (3)</t>
  </si>
  <si>
    <t>تقديرات الايرادات الرأسمالية والاستردادات الرأسمالية</t>
  </si>
  <si>
    <t>ايرادات رأسمالية :</t>
  </si>
  <si>
    <t>قطاع الخدمات العامة :</t>
  </si>
  <si>
    <t xml:space="preserve">وزارة المالية   </t>
  </si>
  <si>
    <t>اجمالي تقديرات الايرادات الرأسمالية</t>
  </si>
  <si>
    <t>اجمالي تقديرات الاستردادات الرأسمالية</t>
  </si>
  <si>
    <r>
      <t>قطاع الاسكان</t>
    </r>
    <r>
      <rPr>
        <b/>
        <sz val="18"/>
        <color indexed="21"/>
        <rFont val="AF_Najed"/>
        <family val="0"/>
      </rPr>
      <t xml:space="preserve"> :</t>
    </r>
  </si>
  <si>
    <r>
      <t>استردادات رأسمالية</t>
    </r>
    <r>
      <rPr>
        <sz val="14"/>
        <color indexed="12"/>
        <rFont val="PT Bold Heading"/>
        <family val="0"/>
      </rPr>
      <t xml:space="preserve"> :</t>
    </r>
  </si>
  <si>
    <r>
      <t>الاخـــرى</t>
    </r>
    <r>
      <rPr>
        <b/>
        <sz val="18"/>
        <color indexed="21"/>
        <rFont val="AF_Najed"/>
        <family val="0"/>
      </rPr>
      <t xml:space="preserve"> :</t>
    </r>
  </si>
  <si>
    <t>جدول رقم (3/ 1)</t>
  </si>
  <si>
    <t>إيرادات رأسمالية :</t>
  </si>
  <si>
    <t>ايرادات بيع مساكن اجتماعية ومباني حكومية</t>
  </si>
  <si>
    <t>ايرادات بيع اراضي حكومية</t>
  </si>
  <si>
    <t>إستردادات رأسمالية :</t>
  </si>
  <si>
    <t>استردادات قروض من هيئات ومؤسسات عامة وغيرها</t>
  </si>
  <si>
    <t>جدول رقم (4)</t>
  </si>
  <si>
    <t>المصروفات</t>
  </si>
  <si>
    <t>جملة</t>
  </si>
  <si>
    <t xml:space="preserve">ديـــوان البـــلاط السلطانــــي </t>
  </si>
  <si>
    <t>شـــؤون البــلاط السلطانــــي</t>
  </si>
  <si>
    <t>وزارة الشؤون القانونيــــــة</t>
  </si>
  <si>
    <t xml:space="preserve">وزارة الماليـــــــــــــــــــــــــــة </t>
  </si>
  <si>
    <t>وزارة الخارجيــــــــــــــــــــة</t>
  </si>
  <si>
    <t>وزارة الداخليــــــــــــــــــــــة</t>
  </si>
  <si>
    <t>وزارة الاعــــــــــــــــــــــــلام</t>
  </si>
  <si>
    <t>وزارة التجــارة والصناعـــة</t>
  </si>
  <si>
    <t>وزارة النفــــط والغـــــــــــاز</t>
  </si>
  <si>
    <t xml:space="preserve">وزارة العـــــــــــــــــــــــــــدل </t>
  </si>
  <si>
    <t>وزارة الصحـــــــــــــــــــــــــة</t>
  </si>
  <si>
    <t>وزارة التربيـة والتعليـــــــم</t>
  </si>
  <si>
    <t>وزارة التنمية الإجتماعيـة</t>
  </si>
  <si>
    <t>وزارة التراث والثقافـــة</t>
  </si>
  <si>
    <t>وزارة  النقـــــــــل والإتصــــالات</t>
  </si>
  <si>
    <t xml:space="preserve">وزارة الإسكــــــــــــان </t>
  </si>
  <si>
    <t>اللجنه العليا للاحتفالات بالعيد الوطني</t>
  </si>
  <si>
    <t>مكتب وزير الدولة ومحافظ ظفـــار</t>
  </si>
  <si>
    <t>مجلـــــــس المناقصـــــــــــات</t>
  </si>
  <si>
    <t>مجلـــــــس الشـــــــــــــــورى</t>
  </si>
  <si>
    <t>وزارة الخدمـــــة المدنيــــــة</t>
  </si>
  <si>
    <t xml:space="preserve">موازنات الفائض والدعم </t>
  </si>
  <si>
    <t>وزارة الشـؤون الرياضيـة</t>
  </si>
  <si>
    <t>معهــــــد الادارة العامــــة</t>
  </si>
  <si>
    <t>وزارة التعليــــم العالــــي</t>
  </si>
  <si>
    <t>مجلـــــــس الدولــــــــــــــــة</t>
  </si>
  <si>
    <t>الإدعــــــــاء العـــــــــــــــــام</t>
  </si>
  <si>
    <t>مجلس البحث العلمي</t>
  </si>
  <si>
    <t>المجلس العماني للاختصاصات الطبية</t>
  </si>
  <si>
    <t>وزارة القـــــــوى العاملــــــة</t>
  </si>
  <si>
    <t>هيئة الوثائق والمحفوظات الوطنية</t>
  </si>
  <si>
    <t>احتياطــــي مخصــــــــــص</t>
  </si>
  <si>
    <t>الا جمالــــــــــــــي</t>
  </si>
  <si>
    <t>جدول رقم (4/ 1)</t>
  </si>
  <si>
    <t>تقديرات المصروفات الجارية والرأسمالية حسب التخصصات الوظيفية</t>
  </si>
  <si>
    <t>الجارية</t>
  </si>
  <si>
    <t>الرأسمالية</t>
  </si>
  <si>
    <t>شؤون البلاط السلطاني</t>
  </si>
  <si>
    <t>الامانة العامة لمجلس الوزراء</t>
  </si>
  <si>
    <t>وزارة الشؤون  القانونية</t>
  </si>
  <si>
    <t xml:space="preserve">وزارة الماليـــــــــــــة </t>
  </si>
  <si>
    <t>مجلــس المناقصـــات</t>
  </si>
  <si>
    <t>مجلـــس الشــــورى</t>
  </si>
  <si>
    <t>مجلس الدولـــــــة</t>
  </si>
  <si>
    <t>وزارة الداخلية</t>
  </si>
  <si>
    <t xml:space="preserve">وزارة العـــــدل </t>
  </si>
  <si>
    <t>الإدعاء العــــام</t>
  </si>
  <si>
    <t>معهد الادارة العامــة</t>
  </si>
  <si>
    <t>وزارة التعليم العالــي</t>
  </si>
  <si>
    <t>تابع جدول رقم (4/ 1)</t>
  </si>
  <si>
    <t>قطاع الصحة:</t>
  </si>
  <si>
    <t>وزارة الصحــــــة</t>
  </si>
  <si>
    <t>قطاع الضمان والرعاية الاجتماعية:</t>
  </si>
  <si>
    <t>وزارة التنمية الإجتماعية</t>
  </si>
  <si>
    <t>قطاع الاسكان:</t>
  </si>
  <si>
    <t>ديوان البلاط السلطاني ويشمل:</t>
  </si>
  <si>
    <t>ـ  بلدية مسقط</t>
  </si>
  <si>
    <t>ـ  مكتب مستشار جلالة السلطان للشؤون البيئية</t>
  </si>
  <si>
    <t>من 12101 الى 12104</t>
  </si>
  <si>
    <t>من 12301 الى 12306 و12308</t>
  </si>
  <si>
    <t>ديوان البلاط السلطاني:</t>
  </si>
  <si>
    <t>وزارة الاعلام</t>
  </si>
  <si>
    <t>وزارة التراث والثقافة</t>
  </si>
  <si>
    <t>مؤسسة عمان للصحافة  والنشر والاعلان</t>
  </si>
  <si>
    <t>هيئة تقنية المعلومات</t>
  </si>
  <si>
    <t>الهيئة العامة للمخازن والاحتياطي الغذائي</t>
  </si>
  <si>
    <r>
      <t>قطاع الخدمات العامة</t>
    </r>
    <r>
      <rPr>
        <b/>
        <sz val="18"/>
        <color indexed="12"/>
        <rFont val="AF_Najed"/>
        <family val="0"/>
      </rPr>
      <t>:</t>
    </r>
  </si>
  <si>
    <r>
      <t>قطاع التعليم</t>
    </r>
    <r>
      <rPr>
        <b/>
        <sz val="18"/>
        <color indexed="12"/>
        <rFont val="AF_Najed"/>
        <family val="0"/>
      </rPr>
      <t>:</t>
    </r>
  </si>
  <si>
    <r>
      <t>قطاع الطاقة والوقود</t>
    </r>
    <r>
      <rPr>
        <b/>
        <sz val="18"/>
        <color indexed="12"/>
        <rFont val="AF_Najed"/>
        <family val="0"/>
      </rPr>
      <t>:</t>
    </r>
  </si>
  <si>
    <r>
      <t>قطاع النقل والاتصالات</t>
    </r>
    <r>
      <rPr>
        <b/>
        <sz val="18"/>
        <color indexed="12"/>
        <rFont val="AF_Najed"/>
        <family val="0"/>
      </rPr>
      <t>:</t>
    </r>
  </si>
  <si>
    <r>
      <t xml:space="preserve">ب - </t>
    </r>
    <r>
      <rPr>
        <b/>
        <u val="single"/>
        <sz val="17"/>
        <color indexed="12"/>
        <rFont val="AF_Najed"/>
        <family val="0"/>
      </rPr>
      <t>ايرادات غير ضريبية</t>
    </r>
    <r>
      <rPr>
        <b/>
        <sz val="17"/>
        <color indexed="12"/>
        <rFont val="AF_Najed"/>
        <family val="0"/>
      </rPr>
      <t xml:space="preserve">  :</t>
    </r>
  </si>
  <si>
    <t>الهيئة العامة لحماية المستهلك</t>
  </si>
  <si>
    <t>هيئة المنطقة الاقتصادية الخاصة بالدقم</t>
  </si>
  <si>
    <t>ـ  بلدية صحار</t>
  </si>
  <si>
    <t>جهاز الرقابة المالية والإدارية للدولة</t>
  </si>
  <si>
    <t>الهيئة العامة لترويج الاستثمار وتنمية الصادرات</t>
  </si>
  <si>
    <t xml:space="preserve">جملة قطاع الزراعة والثروة السمكية </t>
  </si>
  <si>
    <r>
      <t xml:space="preserve">قطاع الزراعة والثروة السمكية </t>
    </r>
    <r>
      <rPr>
        <b/>
        <sz val="18"/>
        <color indexed="12"/>
        <rFont val="AF_Najed"/>
        <family val="0"/>
      </rPr>
      <t xml:space="preserve"> :</t>
    </r>
  </si>
  <si>
    <t>قطاع الزراعة والثروة السمكية</t>
  </si>
  <si>
    <t>جملة قطاع الزراعة والثروة السمكية</t>
  </si>
  <si>
    <t>وزارة الاســــــــــــــكـان</t>
  </si>
  <si>
    <t>ـ بلدية صحار</t>
  </si>
  <si>
    <t xml:space="preserve">وزارة الإســــــــــكان </t>
  </si>
  <si>
    <t>ديوان البلاط السلطاني (بلدية صحار)</t>
  </si>
  <si>
    <r>
      <t xml:space="preserve">وزارة الصحـــة </t>
    </r>
    <r>
      <rPr>
        <sz val="14"/>
        <rFont val="AF_Najed"/>
        <family val="0"/>
      </rPr>
      <t>(المعاهد الصحية والمديرية العامة للتعليم والتدريب)</t>
    </r>
  </si>
  <si>
    <t>مكتب نائب رئيس الوزراء لشؤون مجلس الوزراء</t>
  </si>
  <si>
    <t>وزارة الشؤون القانونيـة</t>
  </si>
  <si>
    <t>وزارة الاوقاف والشؤون الدينية</t>
  </si>
  <si>
    <t>وزارة الشؤون القانونية</t>
  </si>
  <si>
    <t xml:space="preserve">وزارة الاوقاف والشؤون الدينية </t>
  </si>
  <si>
    <t>مؤسسات أخرى</t>
  </si>
  <si>
    <r>
      <t>قطاع الامن والنظام العام</t>
    </r>
    <r>
      <rPr>
        <b/>
        <sz val="18"/>
        <color indexed="12"/>
        <rFont val="AF_Najed"/>
        <family val="0"/>
      </rPr>
      <t>:</t>
    </r>
  </si>
  <si>
    <t>جملة قطاع الامن والنظام العام</t>
  </si>
  <si>
    <r>
      <t>قطاع الامن والنظام العام</t>
    </r>
    <r>
      <rPr>
        <b/>
        <sz val="18"/>
        <color indexed="12"/>
        <rFont val="AF_Najed"/>
        <family val="0"/>
      </rPr>
      <t xml:space="preserve"> :</t>
    </r>
  </si>
  <si>
    <t>ـ مكتب مستشار جلالة السلطان للشؤون الثقافية</t>
  </si>
  <si>
    <t>الهيئة العامة للإذاعة والتلفزيون</t>
  </si>
  <si>
    <t xml:space="preserve">     ضريبة الدخل (على الشركات والمؤسسات)</t>
  </si>
  <si>
    <t>حصة الحكومة في معاشات موظفي الحكومة العمانيين</t>
  </si>
  <si>
    <t>منحة نهاية الخدمة لموظفي الحكومة</t>
  </si>
  <si>
    <t>وزارة المالية  (تمويل مؤسسات)</t>
  </si>
  <si>
    <t xml:space="preserve">وزارة المالية / تمويل مؤسسات </t>
  </si>
  <si>
    <t>وزارة المالية (مخصصات أخرى)</t>
  </si>
  <si>
    <t>الأمانة العامة لمجلس الوزراء</t>
  </si>
  <si>
    <t>وزارة الزراعة والثروة السمكية</t>
  </si>
  <si>
    <t>أولاً :</t>
  </si>
  <si>
    <t>1)  صافي إيرادات النفط</t>
  </si>
  <si>
    <t xml:space="preserve">2)   ايرادات الغـــــــــــــاز       </t>
  </si>
  <si>
    <t xml:space="preserve">3) إيــرادات جاريــــــــة          </t>
  </si>
  <si>
    <t xml:space="preserve">4)   ايـرادات رأسماليــة                        </t>
  </si>
  <si>
    <t>ثانياً :</t>
  </si>
  <si>
    <t xml:space="preserve">6)  مصروفات الدفـاع والامـن      </t>
  </si>
  <si>
    <t xml:space="preserve">7)  مصروفــــات الـــــوزارات المدنيــة                      </t>
  </si>
  <si>
    <t xml:space="preserve">8)  مصروفات إنتاج النفط    </t>
  </si>
  <si>
    <t xml:space="preserve">9)  مصروفات إنتاج الغـــــاز   </t>
  </si>
  <si>
    <t xml:space="preserve">10) فوائــــد علــى القروض   </t>
  </si>
  <si>
    <t>ثالثاً :</t>
  </si>
  <si>
    <t>وسائل التمويل :</t>
  </si>
  <si>
    <t>ـ القروض المتوقع استلامها</t>
  </si>
  <si>
    <t>ـ القروض المتوقع سدادها</t>
  </si>
  <si>
    <t>جملة وسائل التمويل</t>
  </si>
  <si>
    <r>
      <t>الايرادات</t>
    </r>
    <r>
      <rPr>
        <b/>
        <sz val="16"/>
        <color indexed="12"/>
        <rFont val="AF_Najed"/>
        <family val="0"/>
      </rPr>
      <t xml:space="preserve"> :</t>
    </r>
  </si>
  <si>
    <r>
      <t>الإنفاق العام</t>
    </r>
    <r>
      <rPr>
        <b/>
        <sz val="16"/>
        <color indexed="12"/>
        <rFont val="AF_Najed"/>
        <family val="0"/>
      </rPr>
      <t xml:space="preserve"> :</t>
    </r>
  </si>
  <si>
    <r>
      <t>المصروفات الجارية</t>
    </r>
    <r>
      <rPr>
        <b/>
        <sz val="16"/>
        <rFont val="AF_Najed"/>
        <family val="0"/>
      </rPr>
      <t xml:space="preserve"> :</t>
    </r>
  </si>
  <si>
    <r>
      <t>المصروفات الاستثمارية</t>
    </r>
    <r>
      <rPr>
        <b/>
        <sz val="16"/>
        <rFont val="AF_Najed"/>
        <family val="0"/>
      </rPr>
      <t xml:space="preserve"> :</t>
    </r>
  </si>
  <si>
    <r>
      <t>المساهمات ونفقات أخرى</t>
    </r>
    <r>
      <rPr>
        <b/>
        <sz val="16"/>
        <rFont val="AF_Najed"/>
        <family val="0"/>
      </rPr>
      <t xml:space="preserve"> :</t>
    </r>
  </si>
  <si>
    <r>
      <t xml:space="preserve"> العجـــز </t>
    </r>
    <r>
      <rPr>
        <b/>
        <sz val="16"/>
        <color indexed="62"/>
        <rFont val="AF_Najed"/>
        <family val="0"/>
      </rPr>
      <t>(أولا - ثانيا)</t>
    </r>
  </si>
  <si>
    <t xml:space="preserve">12) المصروفـات الرأسمالية للـوزارات المدنيـة   </t>
  </si>
  <si>
    <t xml:space="preserve">13) مصروفات إنتاج النفط   </t>
  </si>
  <si>
    <t xml:space="preserve">14)  مصروفـات إنتـاج الغـاز   </t>
  </si>
  <si>
    <t>الهيئة العامة للطيران المدني</t>
  </si>
  <si>
    <t>المجلس الأعلى للتخطيط</t>
  </si>
  <si>
    <t xml:space="preserve">وزارة الزراعة والثروة السمكية </t>
  </si>
  <si>
    <t>الهيئة العمانية للاعتماد الأكاديمي</t>
  </si>
  <si>
    <t>الهيئة العامة لسجل القوى العاملة</t>
  </si>
  <si>
    <t>مشروع جامعة عُمان (المصروفات التأسيسية)</t>
  </si>
  <si>
    <t>11703 و11705 و11711</t>
  </si>
  <si>
    <t>الهيئة العمانية للاعتماد الاكاديمي</t>
  </si>
  <si>
    <t>(مليون ريال عماني)</t>
  </si>
  <si>
    <t xml:space="preserve">5) استردادات رأسماليـة        </t>
  </si>
  <si>
    <t xml:space="preserve">15) دعم فوائد القروض التنموية والإسكانية      </t>
  </si>
  <si>
    <t xml:space="preserve">16)  مساهمات في مؤسسات محلية واقليمية ودولية    </t>
  </si>
  <si>
    <t xml:space="preserve">17) الدعم التشغيلي للشركات الحكومية   </t>
  </si>
  <si>
    <t>18) دعــــم الســـلع الغذائية الأســاســـــية</t>
  </si>
  <si>
    <t xml:space="preserve">19)  دعـــم  قـطـــــــاع الكهـــــــــرباء       </t>
  </si>
  <si>
    <t>20)  دعـــم  المنتجــــات النفطيــــــــة</t>
  </si>
  <si>
    <t xml:space="preserve">21) صافي المعونات </t>
  </si>
  <si>
    <t xml:space="preserve">22) صافي الاقتراض  الخارجي: </t>
  </si>
  <si>
    <t xml:space="preserve">23) صافي الاقتراض المحلي:   </t>
  </si>
  <si>
    <t>25) تمويل من الإحتياطيات</t>
  </si>
  <si>
    <t>جملة المساهمات والنفقات الأخرى</t>
  </si>
  <si>
    <t>تقديرات المصروفات الجارية والرأسمالية</t>
  </si>
  <si>
    <t xml:space="preserve">للوزارات المدنية والوحدات الحكومية والهيئات العامة </t>
  </si>
  <si>
    <r>
      <t>شؤون اقتصادية اخرى</t>
    </r>
    <r>
      <rPr>
        <b/>
        <sz val="18"/>
        <color indexed="12"/>
        <rFont val="AF_Najed"/>
        <family val="0"/>
      </rPr>
      <t xml:space="preserve"> :</t>
    </r>
  </si>
  <si>
    <r>
      <t>قطاع الثقافة والشؤون الدينية</t>
    </r>
    <r>
      <rPr>
        <b/>
        <sz val="18"/>
        <color indexed="12"/>
        <rFont val="AF_Najed"/>
        <family val="0"/>
      </rPr>
      <t xml:space="preserve"> :</t>
    </r>
  </si>
  <si>
    <t>قطاع الثقافة والشؤون الدينية:</t>
  </si>
  <si>
    <r>
      <t>شؤون اقتصادية اخرى</t>
    </r>
    <r>
      <rPr>
        <b/>
        <sz val="18"/>
        <color indexed="12"/>
        <rFont val="AF_Najed"/>
        <family val="0"/>
      </rPr>
      <t>:</t>
    </r>
  </si>
  <si>
    <t xml:space="preserve">المجلس الأعلى للتخطيط </t>
  </si>
  <si>
    <t>مجلس الشؤون الإدارية للقضاء (المحاكم والأمانة العامة للمجلس)</t>
  </si>
  <si>
    <r>
      <t xml:space="preserve">مجلس الشؤون الإدارية للقضاء </t>
    </r>
    <r>
      <rPr>
        <sz val="14"/>
        <rFont val="AF_Najed"/>
        <family val="0"/>
      </rPr>
      <t>(المحاكم والأمانة العامة للمجلس)</t>
    </r>
  </si>
  <si>
    <r>
      <t xml:space="preserve">وزارة المالية </t>
    </r>
    <r>
      <rPr>
        <sz val="14"/>
        <rFont val="AF_Najed"/>
        <family val="0"/>
      </rPr>
      <t>(مخصصات أخرى)</t>
    </r>
  </si>
  <si>
    <r>
      <t xml:space="preserve">وزارة البلديات الإقليمية وموارد المياه </t>
    </r>
    <r>
      <rPr>
        <sz val="14"/>
        <rFont val="AF_Najed"/>
        <family val="0"/>
      </rPr>
      <t>(قطاع البلديات الإقليمية)</t>
    </r>
  </si>
  <si>
    <r>
      <t xml:space="preserve">مكتب وزير الدولة ومحافظ ظفار </t>
    </r>
    <r>
      <rPr>
        <sz val="14"/>
        <rFont val="AF_Najed"/>
        <family val="0"/>
      </rPr>
      <t>(بلدية ظفار)</t>
    </r>
  </si>
  <si>
    <r>
      <t xml:space="preserve">وزارة النقل والإتصالات       </t>
    </r>
    <r>
      <rPr>
        <sz val="14"/>
        <rFont val="AF_Najed"/>
        <family val="0"/>
      </rPr>
      <t>(قطاع النقل)</t>
    </r>
  </si>
  <si>
    <r>
      <t xml:space="preserve">وزارة النقل والإتصالات      </t>
    </r>
    <r>
      <rPr>
        <sz val="14"/>
        <rFont val="AF_Najed"/>
        <family val="0"/>
      </rPr>
      <t>(قطاع الإتصالات)</t>
    </r>
  </si>
  <si>
    <r>
      <t>وزارة المالية  (</t>
    </r>
    <r>
      <rPr>
        <sz val="14"/>
        <rFont val="AF_Najed"/>
        <family val="0"/>
      </rPr>
      <t>تمويل مؤسسات)</t>
    </r>
  </si>
  <si>
    <t>الامانة العامه لمجلس الــوزراء</t>
  </si>
  <si>
    <t>محكمة القضاء الإداري</t>
  </si>
  <si>
    <t>جملة قطاع الثقافة والشؤون الدينية</t>
  </si>
  <si>
    <t>جملة شؤون اقتصادية اخرى</t>
  </si>
  <si>
    <r>
      <t>ديوان البلاط السلطاني</t>
    </r>
    <r>
      <rPr>
        <u val="single"/>
        <sz val="18"/>
        <rFont val="AF_Najed"/>
        <family val="0"/>
      </rPr>
      <t xml:space="preserve"> </t>
    </r>
  </si>
  <si>
    <r>
      <t xml:space="preserve">وزارة التربية والتعليم </t>
    </r>
    <r>
      <rPr>
        <sz val="17"/>
        <rFont val="AF_Najed"/>
        <family val="0"/>
      </rPr>
      <t>(المديرية العامة للكشافة والمرشدات)</t>
    </r>
  </si>
  <si>
    <r>
      <t xml:space="preserve">ديوان البلاط السلطاني </t>
    </r>
    <r>
      <rPr>
        <sz val="17"/>
        <rFont val="AF_Najed"/>
        <family val="0"/>
      </rPr>
      <t>(مشروع زراعة المليون نخلة)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</si>
  <si>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النقـــــــل)</t>
    </r>
  </si>
  <si>
    <r>
      <t xml:space="preserve">وزارة النقل والإتصالات      </t>
    </r>
    <r>
      <rPr>
        <sz val="17"/>
        <rFont val="AF_Najed"/>
        <family val="0"/>
      </rPr>
      <t xml:space="preserve"> (قطاع الإتصالات)</t>
    </r>
  </si>
  <si>
    <r>
      <t xml:space="preserve">مكتب وزير الدولة ومحافظ ظفار </t>
    </r>
    <r>
      <rPr>
        <sz val="17"/>
        <rFont val="AF_Najed"/>
        <family val="0"/>
      </rPr>
      <t>(بلدية ظفار)</t>
    </r>
  </si>
  <si>
    <r>
      <t xml:space="preserve">وزارة البلديات الإقليمية وموارد المياه  </t>
    </r>
    <r>
      <rPr>
        <sz val="17"/>
        <rFont val="AF_Najed"/>
        <family val="0"/>
      </rPr>
      <t>(قطاع موارد المياه)</t>
    </r>
  </si>
  <si>
    <r>
      <t xml:space="preserve">وزارة البلديات الإقليمية وموارد المياه </t>
    </r>
    <r>
      <rPr>
        <sz val="17"/>
        <rFont val="AF_Najed"/>
        <family val="0"/>
      </rPr>
      <t>(قطاع البلديات الإقليمية)</t>
    </r>
  </si>
  <si>
    <r>
      <t xml:space="preserve">وزارة القوى العاملة             </t>
    </r>
    <r>
      <rPr>
        <sz val="17"/>
        <rFont val="AF_Najed"/>
        <family val="0"/>
      </rPr>
      <t>(قطاع العمل)</t>
    </r>
  </si>
  <si>
    <r>
      <t xml:space="preserve">مشروع جامعة عمان </t>
    </r>
    <r>
      <rPr>
        <sz val="17"/>
        <rFont val="AF_Najed"/>
        <family val="0"/>
      </rPr>
      <t>(المصروفات التأسيسية)</t>
    </r>
  </si>
  <si>
    <r>
      <t xml:space="preserve">وزارة القوى العاملة     </t>
    </r>
    <r>
      <rPr>
        <sz val="17"/>
        <rFont val="AF_Najed"/>
        <family val="0"/>
      </rPr>
      <t>(قطاع  التعليم التقني والتدريب المهني)</t>
    </r>
  </si>
  <si>
    <r>
      <t>الهيئة العامة للصناعات الحرفية</t>
    </r>
    <r>
      <rPr>
        <sz val="17"/>
        <rFont val="AF_Najed"/>
        <family val="0"/>
      </rPr>
      <t xml:space="preserve"> (مراكز تدريب الصناعات الحرفية)</t>
    </r>
  </si>
  <si>
    <r>
      <t xml:space="preserve">وزارة الصحة </t>
    </r>
    <r>
      <rPr>
        <sz val="17"/>
        <rFont val="AF_Najed"/>
        <family val="0"/>
      </rPr>
      <t>(المعاهد الصحية والمديرية العامة للتعليم والتدريب)</t>
    </r>
  </si>
  <si>
    <r>
      <t xml:space="preserve">مجلس الشؤون الإدارية للقضاء </t>
    </r>
    <r>
      <rPr>
        <sz val="17"/>
        <rFont val="AF_Najed"/>
        <family val="0"/>
      </rPr>
      <t>(المحاكم والأمانة العامة للمجلس)</t>
    </r>
  </si>
  <si>
    <r>
      <t xml:space="preserve">وزارة الخارجية </t>
    </r>
    <r>
      <rPr>
        <sz val="17"/>
        <rFont val="AF_Najed"/>
        <family val="0"/>
      </rPr>
      <t>(المعهد الدبلوماسي)</t>
    </r>
  </si>
  <si>
    <r>
      <t xml:space="preserve">وزارة العـــــدل </t>
    </r>
    <r>
      <rPr>
        <sz val="17"/>
        <rFont val="AF_Najed"/>
        <family val="0"/>
      </rPr>
      <t>(المعهد العالي للقضاء)</t>
    </r>
  </si>
  <si>
    <r>
      <t xml:space="preserve">وزارة المالية  </t>
    </r>
    <r>
      <rPr>
        <sz val="17"/>
        <rFont val="AF_Najed"/>
        <family val="0"/>
      </rPr>
      <t>(مخصصات أخرى)</t>
    </r>
  </si>
  <si>
    <r>
      <t xml:space="preserve">ديوان البلاط السلطاني </t>
    </r>
    <r>
      <rPr>
        <sz val="17"/>
        <rFont val="AF_Najed"/>
        <family val="0"/>
      </rPr>
      <t>(مجلس التعليم)</t>
    </r>
  </si>
  <si>
    <t>محكمة القضاء الاداري</t>
  </si>
  <si>
    <t>تراخيص الاتصالات</t>
  </si>
  <si>
    <t>ـ  مكتب حفظ البيئة</t>
  </si>
  <si>
    <t>مجلس الدولة (اللجنة الوطنية للشباب)</t>
  </si>
  <si>
    <t xml:space="preserve">11) المصروفـات الانمائيـة   </t>
  </si>
  <si>
    <t>24) الفوائض المالية المخصصة لتغطية العجز</t>
  </si>
  <si>
    <t>من 12301 إلى 12306 و12308</t>
  </si>
  <si>
    <t>ـ مكتب مستشارجلالة السلطان لشؤون التخطيط الاقتصادي</t>
  </si>
  <si>
    <t>للوزارات المدنية والوحدات الحكومية والهيئات العامة للسنة المالية 2015</t>
  </si>
  <si>
    <t>والهيئات العامة للسنة المالية 2015</t>
  </si>
  <si>
    <t>للسنة المالية 2015 ( حسب البنود)</t>
  </si>
  <si>
    <t xml:space="preserve"> للسنة المالية 2015</t>
  </si>
  <si>
    <t xml:space="preserve"> للوزارات المدنية والوحدات الحكومية والهيئات العامة للسنة المالية 2015</t>
  </si>
  <si>
    <t>الميزانية العامة للدولة للسنة المالية 2015م</t>
  </si>
  <si>
    <t>حسب التخصصات الوظيفية للوزارات المدنية للسنة المالية 2015</t>
  </si>
  <si>
    <t>للسنة المالية 2015 (حسب البنود)</t>
  </si>
  <si>
    <t>محافظة مسقط</t>
  </si>
  <si>
    <r>
      <t xml:space="preserve">أ - </t>
    </r>
    <r>
      <rPr>
        <b/>
        <u val="single"/>
        <sz val="17"/>
        <color indexed="12"/>
        <rFont val="AF_Najed"/>
        <family val="0"/>
      </rPr>
      <t>ايرادات الضرائب والرسوم</t>
    </r>
    <r>
      <rPr>
        <b/>
        <sz val="17"/>
        <color indexed="12"/>
        <rFont val="AF_Najed"/>
        <family val="0"/>
      </rPr>
      <t>:</t>
    </r>
  </si>
  <si>
    <t>محافظة مسـقط</t>
  </si>
  <si>
    <t>الهيئة العامة لتنمية المؤسسات الصغيرة والمتوسطة</t>
  </si>
  <si>
    <r>
      <t xml:space="preserve">وزارة الاوقاف والشؤون الدينية  </t>
    </r>
    <r>
      <rPr>
        <sz val="17"/>
        <rFont val="AF_Najed"/>
        <family val="0"/>
      </rPr>
      <t>(كلية العلوم الشرعية)</t>
    </r>
  </si>
  <si>
    <t>صندوق الرفد</t>
  </si>
  <si>
    <t>(الف ريال عُماني)</t>
  </si>
  <si>
    <t>(ألف ريال عُماني)</t>
  </si>
</sst>
</file>

<file path=xl/styles.xml><?xml version="1.0" encoding="utf-8"?>
<styleSheet xmlns="http://schemas.openxmlformats.org/spreadsheetml/2006/main">
  <numFmts count="29">
    <numFmt numFmtId="5" formatCode="&quot;ر.ع.&quot;\ #,##0_-;&quot;ر.ع.&quot;\ #,##0\-"/>
    <numFmt numFmtId="6" formatCode="&quot;ر.ع.&quot;\ #,##0_-;[Red]&quot;ر.ع.&quot;\ #,##0\-"/>
    <numFmt numFmtId="7" formatCode="&quot;ر.ع.&quot;\ #,##0.00_-;&quot;ر.ع.&quot;\ #,##0.00\-"/>
    <numFmt numFmtId="8" formatCode="&quot;ر.ع.&quot;\ #,##0.00_-;[Red]&quot;ر.ع.&quot;\ #,##0.00\-"/>
    <numFmt numFmtId="42" formatCode="_-&quot;ر.ع.&quot;\ * #,##0_-;_-&quot;ر.ع.&quot;\ * #,##0\-;_-&quot;ر.ع.&quot;\ * &quot;-&quot;_-;_-@_-"/>
    <numFmt numFmtId="41" formatCode="_-* #,##0_-;_-* #,##0\-;_-* &quot;-&quot;_-;_-@_-"/>
    <numFmt numFmtId="44" formatCode="_-&quot;ر.ع.&quot;\ * #,##0.00_-;_-&quot;ر.ع.&quot;\ * #,##0.00\-;_-&quot;ر.ع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\ ###\ \ \ "/>
    <numFmt numFmtId="175" formatCode="###\ ###\ \ "/>
    <numFmt numFmtId="176" formatCode="###\ ##0\ \ "/>
    <numFmt numFmtId="177" formatCode="yyyy/mm/dd"/>
    <numFmt numFmtId="178" formatCode="###\ ###\ ###"/>
    <numFmt numFmtId="179" formatCode="###\ ###\ \ \ \ \ \ \ "/>
    <numFmt numFmtId="180" formatCode="###\ ###\ ###\ \ "/>
    <numFmt numFmtId="181" formatCode="\ \ \ ###\ ###\ ###\ ###"/>
    <numFmt numFmtId="182" formatCode="#,##0_-;\(#,##0\)"/>
    <numFmt numFmtId="183" formatCode="#,##0_-;\(###0\)"/>
    <numFmt numFmtId="184" formatCode="###0_-;\(###0\)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F_Najed"/>
      <family val="0"/>
    </font>
    <font>
      <i/>
      <sz val="16"/>
      <name val="AF_Najed"/>
      <family val="0"/>
    </font>
    <font>
      <b/>
      <u val="single"/>
      <sz val="18"/>
      <color indexed="10"/>
      <name val="AF_Najed"/>
      <family val="0"/>
    </font>
    <font>
      <sz val="18"/>
      <name val="AF_Najed"/>
      <family val="0"/>
    </font>
    <font>
      <sz val="14"/>
      <name val="AF_Najed"/>
      <family val="0"/>
    </font>
    <font>
      <sz val="17"/>
      <name val="AF_Najed"/>
      <family val="0"/>
    </font>
    <font>
      <sz val="17"/>
      <color indexed="12"/>
      <name val="AF_Najed"/>
      <family val="0"/>
    </font>
    <font>
      <b/>
      <sz val="18"/>
      <color indexed="12"/>
      <name val="AF_Najed"/>
      <family val="0"/>
    </font>
    <font>
      <b/>
      <u val="single"/>
      <sz val="18"/>
      <color indexed="12"/>
      <name val="AF_Najed"/>
      <family val="0"/>
    </font>
    <font>
      <sz val="18"/>
      <color indexed="12"/>
      <name val="AF_Najed"/>
      <family val="0"/>
    </font>
    <font>
      <sz val="10"/>
      <name val="Arabic Transparent"/>
      <family val="0"/>
    </font>
    <font>
      <u val="single"/>
      <sz val="18"/>
      <name val="AF_Najed"/>
      <family val="0"/>
    </font>
    <font>
      <u val="single"/>
      <sz val="14"/>
      <color indexed="12"/>
      <name val="PT Bold Heading"/>
      <family val="0"/>
    </font>
    <font>
      <b/>
      <u val="single"/>
      <sz val="18"/>
      <color indexed="21"/>
      <name val="AF_Najed"/>
      <family val="0"/>
    </font>
    <font>
      <b/>
      <sz val="18"/>
      <color indexed="21"/>
      <name val="AF_Najed"/>
      <family val="0"/>
    </font>
    <font>
      <sz val="14"/>
      <color indexed="12"/>
      <name val="PT Bold Heading"/>
      <family val="0"/>
    </font>
    <font>
      <i/>
      <sz val="18"/>
      <name val="AF_Najed"/>
      <family val="0"/>
    </font>
    <font>
      <u val="single"/>
      <sz val="18"/>
      <color indexed="21"/>
      <name val="AF_Najed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8"/>
      <color indexed="10"/>
      <name val="AF_Najed"/>
      <family val="0"/>
    </font>
    <font>
      <sz val="16"/>
      <color indexed="17"/>
      <name val="AF_Najed"/>
      <family val="0"/>
    </font>
    <font>
      <sz val="17"/>
      <color indexed="17"/>
      <name val="AF_Najed"/>
      <family val="0"/>
    </font>
    <font>
      <sz val="18"/>
      <color indexed="17"/>
      <name val="AF_Najed"/>
      <family val="0"/>
    </font>
    <font>
      <b/>
      <sz val="18"/>
      <color indexed="17"/>
      <name val="AF_Najed"/>
      <family val="0"/>
    </font>
    <font>
      <b/>
      <sz val="16"/>
      <color indexed="17"/>
      <name val="AF_Najed"/>
      <family val="0"/>
    </font>
    <font>
      <b/>
      <sz val="17"/>
      <color indexed="12"/>
      <name val="AF_Najed"/>
      <family val="0"/>
    </font>
    <font>
      <b/>
      <u val="single"/>
      <sz val="17"/>
      <color indexed="12"/>
      <name val="AF_Najed"/>
      <family val="0"/>
    </font>
    <font>
      <b/>
      <sz val="17"/>
      <color indexed="17"/>
      <name val="AF_Najed"/>
      <family val="0"/>
    </font>
    <font>
      <i/>
      <sz val="18"/>
      <color indexed="17"/>
      <name val="AF_Najed"/>
      <family val="0"/>
    </font>
    <font>
      <b/>
      <sz val="14"/>
      <name val="AF_Najed"/>
      <family val="0"/>
    </font>
    <font>
      <sz val="19"/>
      <name val="AF_Najed"/>
      <family val="0"/>
    </font>
    <font>
      <sz val="19"/>
      <color indexed="17"/>
      <name val="AF_Najed"/>
      <family val="0"/>
    </font>
    <font>
      <u val="single"/>
      <sz val="16"/>
      <color indexed="17"/>
      <name val="PT Bold Heading"/>
      <family val="0"/>
    </font>
    <font>
      <u val="single"/>
      <sz val="14"/>
      <color indexed="17"/>
      <name val="PT Bold Heading"/>
      <family val="0"/>
    </font>
    <font>
      <b/>
      <u val="single"/>
      <sz val="16"/>
      <name val="AF_Najed"/>
      <family val="0"/>
    </font>
    <font>
      <b/>
      <u val="single"/>
      <sz val="17"/>
      <name val="AF_Najed"/>
      <family val="0"/>
    </font>
    <font>
      <u val="single"/>
      <sz val="16"/>
      <color indexed="21"/>
      <name val="PT Bold Heading"/>
      <family val="0"/>
    </font>
    <font>
      <b/>
      <sz val="12"/>
      <name val="AF_Najed"/>
      <family val="0"/>
    </font>
    <font>
      <b/>
      <sz val="16"/>
      <name val="AF_Najed"/>
      <family val="0"/>
    </font>
    <font>
      <sz val="16"/>
      <color indexed="21"/>
      <name val="AF_Najed"/>
      <family val="0"/>
    </font>
    <font>
      <b/>
      <sz val="16"/>
      <color indexed="12"/>
      <name val="AF_Najed"/>
      <family val="0"/>
    </font>
    <font>
      <b/>
      <u val="single"/>
      <sz val="16"/>
      <color indexed="12"/>
      <name val="AF_Najed"/>
      <family val="0"/>
    </font>
    <font>
      <sz val="16"/>
      <color indexed="10"/>
      <name val="AF_Najed"/>
      <family val="0"/>
    </font>
    <font>
      <b/>
      <u val="single"/>
      <sz val="16"/>
      <color indexed="21"/>
      <name val="AF_Najed"/>
      <family val="0"/>
    </font>
    <font>
      <b/>
      <sz val="16"/>
      <color indexed="21"/>
      <name val="AF_Najed"/>
      <family val="0"/>
    </font>
    <font>
      <b/>
      <sz val="16"/>
      <color indexed="10"/>
      <name val="AF_Najed"/>
      <family val="0"/>
    </font>
    <font>
      <b/>
      <sz val="16"/>
      <color indexed="62"/>
      <name val="AF_Najed"/>
      <family val="0"/>
    </font>
    <font>
      <sz val="16"/>
      <color indexed="18"/>
      <name val="AF_Najed"/>
      <family val="0"/>
    </font>
    <font>
      <u val="single"/>
      <sz val="16"/>
      <color indexed="10"/>
      <name val="PT Bold Heading"/>
      <family val="0"/>
    </font>
    <font>
      <sz val="15.5"/>
      <name val="AF_Najed"/>
      <family val="0"/>
    </font>
    <font>
      <b/>
      <u val="single"/>
      <sz val="18"/>
      <name val="AF_Naje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i/>
      <sz val="11"/>
      <color indexed="23"/>
      <name val="Arial"/>
      <family val="2"/>
    </font>
    <font>
      <sz val="14"/>
      <color indexed="10"/>
      <name val="AF_Najed"/>
      <family val="0"/>
    </font>
    <font>
      <b/>
      <sz val="14"/>
      <color indexed="62"/>
      <name val="AF_Naje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6"/>
      </patternFill>
    </fill>
    <fill>
      <patternFill patternType="gray0625">
        <fgColor indexed="34"/>
      </patternFill>
    </fill>
    <fill>
      <patternFill patternType="lightGray">
        <fgColor indexed="43"/>
      </patternFill>
    </fill>
  </fills>
  <borders count="9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 style="hair"/>
      <bottom style="thick"/>
    </border>
    <border>
      <left style="thin"/>
      <right style="medium"/>
      <top style="hair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6" fillId="20" borderId="1" applyNumberFormat="0" applyAlignment="0" applyProtection="0"/>
    <xf numFmtId="0" fontId="77" fillId="21" borderId="2" applyNumberFormat="0" applyAlignment="0" applyProtection="0"/>
    <xf numFmtId="0" fontId="78" fillId="0" borderId="3" applyNumberFormat="0" applyFill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20" borderId="2" applyNumberFormat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31" borderId="0" applyNumberFormat="0" applyBorder="0" applyAlignment="0" applyProtection="0"/>
    <xf numFmtId="0" fontId="0" fillId="32" borderId="9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center" readingOrder="2"/>
    </xf>
    <xf numFmtId="0" fontId="4" fillId="0" borderId="11" xfId="0" applyFont="1" applyFill="1" applyBorder="1" applyAlignment="1">
      <alignment vertical="center" readingOrder="2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" fontId="9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 readingOrder="2"/>
    </xf>
    <xf numFmtId="0" fontId="12" fillId="0" borderId="18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vertical="center" readingOrder="2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readingOrder="2"/>
    </xf>
    <xf numFmtId="0" fontId="12" fillId="0" borderId="1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173" fontId="0" fillId="0" borderId="0" xfId="33" applyFill="1" applyAlignment="1">
      <alignment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1" fontId="4" fillId="0" borderId="0" xfId="33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1" fontId="4" fillId="0" borderId="19" xfId="33" applyNumberFormat="1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1" fontId="4" fillId="0" borderId="0" xfId="33" applyNumberFormat="1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right" vertical="center" readingOrder="2"/>
    </xf>
    <xf numFmtId="0" fontId="4" fillId="0" borderId="29" xfId="0" applyFont="1" applyFill="1" applyBorder="1" applyAlignment="1">
      <alignment horizontal="centerContinuous" vertical="center"/>
    </xf>
    <xf numFmtId="1" fontId="4" fillId="0" borderId="30" xfId="33" applyNumberFormat="1" applyFont="1" applyFill="1" applyBorder="1" applyAlignment="1">
      <alignment horizontal="centerContinuous" vertical="center"/>
    </xf>
    <xf numFmtId="0" fontId="4" fillId="0" borderId="3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 readingOrder="2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78" fontId="7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 readingOrder="2"/>
    </xf>
    <xf numFmtId="0" fontId="17" fillId="0" borderId="25" xfId="0" applyFont="1" applyFill="1" applyBorder="1" applyAlignment="1">
      <alignment horizontal="right" vertical="center" readingOrder="2"/>
    </xf>
    <xf numFmtId="0" fontId="7" fillId="0" borderId="25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readingOrder="2"/>
    </xf>
    <xf numFmtId="1" fontId="7" fillId="0" borderId="12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Continuous" vertical="center"/>
    </xf>
    <xf numFmtId="0" fontId="17" fillId="0" borderId="13" xfId="0" applyFont="1" applyFill="1" applyBorder="1" applyAlignment="1">
      <alignment horizontal="right" vertical="center"/>
    </xf>
    <xf numFmtId="0" fontId="7" fillId="0" borderId="0" xfId="0" applyFont="1" applyFill="1" applyAlignment="1">
      <alignment readingOrder="2"/>
    </xf>
    <xf numFmtId="0" fontId="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21" fillId="0" borderId="25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right" vertical="center" wrapText="1"/>
    </xf>
    <xf numFmtId="1" fontId="20" fillId="0" borderId="2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 readingOrder="2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readingOrder="2"/>
    </xf>
    <xf numFmtId="0" fontId="4" fillId="0" borderId="12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right" vertical="center"/>
    </xf>
    <xf numFmtId="0" fontId="30" fillId="0" borderId="32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right" vertical="center" indent="1"/>
    </xf>
    <xf numFmtId="0" fontId="7" fillId="0" borderId="1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right" vertical="center" indent="1"/>
    </xf>
    <xf numFmtId="0" fontId="7" fillId="0" borderId="26" xfId="0" applyFont="1" applyFill="1" applyBorder="1" applyAlignment="1">
      <alignment horizontal="right" vertical="center" inden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indent="1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right" vertical="center" inden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right" vertical="center" indent="1"/>
    </xf>
    <xf numFmtId="1" fontId="7" fillId="0" borderId="14" xfId="0" applyNumberFormat="1" applyFont="1" applyFill="1" applyBorder="1" applyAlignment="1">
      <alignment horizontal="center" vertical="center"/>
    </xf>
    <xf numFmtId="175" fontId="35" fillId="0" borderId="31" xfId="0" applyNumberFormat="1" applyFont="1" applyFill="1" applyBorder="1" applyAlignment="1">
      <alignment horizontal="right" vertical="center"/>
    </xf>
    <xf numFmtId="175" fontId="35" fillId="0" borderId="37" xfId="0" applyNumberFormat="1" applyFont="1" applyFill="1" applyBorder="1" applyAlignment="1">
      <alignment horizontal="right" vertical="center"/>
    </xf>
    <xf numFmtId="175" fontId="35" fillId="0" borderId="38" xfId="0" applyNumberFormat="1" applyFont="1" applyFill="1" applyBorder="1" applyAlignment="1">
      <alignment horizontal="right" vertical="center"/>
    </xf>
    <xf numFmtId="175" fontId="35" fillId="0" borderId="39" xfId="0" applyNumberFormat="1" applyFont="1" applyFill="1" applyBorder="1" applyAlignment="1">
      <alignment horizontal="right" vertical="center"/>
    </xf>
    <xf numFmtId="175" fontId="35" fillId="0" borderId="31" xfId="0" applyNumberFormat="1" applyFont="1" applyFill="1" applyBorder="1" applyAlignment="1">
      <alignment horizontal="right"/>
    </xf>
    <xf numFmtId="175" fontId="35" fillId="0" borderId="37" xfId="0" applyNumberFormat="1" applyFont="1" applyFill="1" applyBorder="1" applyAlignment="1">
      <alignment horizontal="right"/>
    </xf>
    <xf numFmtId="175" fontId="35" fillId="0" borderId="38" xfId="0" applyNumberFormat="1" applyFont="1" applyFill="1" applyBorder="1" applyAlignment="1">
      <alignment horizontal="right"/>
    </xf>
    <xf numFmtId="175" fontId="35" fillId="0" borderId="31" xfId="0" applyNumberFormat="1" applyFont="1" applyFill="1" applyBorder="1" applyAlignment="1">
      <alignment vertical="center"/>
    </xf>
    <xf numFmtId="179" fontId="35" fillId="0" borderId="31" xfId="0" applyNumberFormat="1" applyFont="1" applyFill="1" applyBorder="1" applyAlignment="1">
      <alignment horizontal="right" vertical="center"/>
    </xf>
    <xf numFmtId="179" fontId="35" fillId="0" borderId="31" xfId="0" applyNumberFormat="1" applyFont="1" applyFill="1" applyBorder="1" applyAlignment="1">
      <alignment horizontal="center" vertical="center" wrapText="1"/>
    </xf>
    <xf numFmtId="174" fontId="35" fillId="0" borderId="31" xfId="0" applyNumberFormat="1" applyFont="1" applyFill="1" applyBorder="1" applyAlignment="1">
      <alignment horizontal="right" vertical="center"/>
    </xf>
    <xf numFmtId="174" fontId="3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175" fontId="36" fillId="0" borderId="0" xfId="0" applyNumberFormat="1" applyFont="1" applyFill="1" applyBorder="1" applyAlignment="1">
      <alignment vertical="center"/>
    </xf>
    <xf numFmtId="178" fontId="32" fillId="33" borderId="40" xfId="0" applyNumberFormat="1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26" fillId="33" borderId="40" xfId="0" applyFont="1" applyFill="1" applyBorder="1" applyAlignment="1">
      <alignment horizontal="right" vertical="center"/>
    </xf>
    <xf numFmtId="0" fontId="26" fillId="33" borderId="45" xfId="0" applyFont="1" applyFill="1" applyBorder="1" applyAlignment="1">
      <alignment horizontal="right" vertical="center"/>
    </xf>
    <xf numFmtId="0" fontId="26" fillId="33" borderId="46" xfId="0" applyFont="1" applyFill="1" applyBorder="1" applyAlignment="1">
      <alignment horizontal="center" vertical="center"/>
    </xf>
    <xf numFmtId="175" fontId="36" fillId="33" borderId="47" xfId="0" applyNumberFormat="1" applyFont="1" applyFill="1" applyBorder="1" applyAlignment="1">
      <alignment horizontal="right" vertical="center"/>
    </xf>
    <xf numFmtId="0" fontId="9" fillId="33" borderId="41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43" xfId="0" applyFont="1" applyFill="1" applyBorder="1" applyAlignment="1">
      <alignment horizontal="center"/>
    </xf>
    <xf numFmtId="0" fontId="9" fillId="33" borderId="44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/>
    </xf>
    <xf numFmtId="0" fontId="26" fillId="33" borderId="45" xfId="0" applyFont="1" applyFill="1" applyBorder="1" applyAlignment="1">
      <alignment horizontal="right"/>
    </xf>
    <xf numFmtId="0" fontId="26" fillId="33" borderId="46" xfId="0" applyFont="1" applyFill="1" applyBorder="1" applyAlignment="1">
      <alignment horizontal="center"/>
    </xf>
    <xf numFmtId="175" fontId="36" fillId="33" borderId="47" xfId="0" applyNumberFormat="1" applyFont="1" applyFill="1" applyBorder="1" applyAlignment="1">
      <alignment horizontal="right"/>
    </xf>
    <xf numFmtId="0" fontId="28" fillId="33" borderId="40" xfId="0" applyFont="1" applyFill="1" applyBorder="1" applyAlignment="1">
      <alignment horizontal="center"/>
    </xf>
    <xf numFmtId="0" fontId="28" fillId="33" borderId="45" xfId="0" applyFont="1" applyFill="1" applyBorder="1" applyAlignment="1">
      <alignment horizontal="right"/>
    </xf>
    <xf numFmtId="0" fontId="25" fillId="33" borderId="48" xfId="0" applyFont="1" applyFill="1" applyBorder="1" applyAlignment="1">
      <alignment horizontal="centerContinuous" vertical="center"/>
    </xf>
    <xf numFmtId="1" fontId="25" fillId="33" borderId="49" xfId="33" applyNumberFormat="1" applyFont="1" applyFill="1" applyBorder="1" applyAlignment="1">
      <alignment horizontal="centerContinuous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Continuous" vertical="center"/>
    </xf>
    <xf numFmtId="0" fontId="29" fillId="33" borderId="40" xfId="0" applyFont="1" applyFill="1" applyBorder="1" applyAlignment="1">
      <alignment horizontal="centerContinuous" vertical="center"/>
    </xf>
    <xf numFmtId="1" fontId="29" fillId="33" borderId="46" xfId="33" applyNumberFormat="1" applyFont="1" applyFill="1" applyBorder="1" applyAlignment="1">
      <alignment horizontal="centerContinuous" vertical="center"/>
    </xf>
    <xf numFmtId="0" fontId="29" fillId="33" borderId="46" xfId="0" applyFont="1" applyFill="1" applyBorder="1" applyAlignment="1">
      <alignment horizontal="center" vertical="center"/>
    </xf>
    <xf numFmtId="0" fontId="25" fillId="33" borderId="40" xfId="0" applyFont="1" applyFill="1" applyBorder="1" applyAlignment="1">
      <alignment horizontal="centerContinuous" vertical="center"/>
    </xf>
    <xf numFmtId="1" fontId="25" fillId="33" borderId="45" xfId="33" applyNumberFormat="1" applyFont="1" applyFill="1" applyBorder="1" applyAlignment="1">
      <alignment horizontal="centerContinuous"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Continuous" vertical="center"/>
    </xf>
    <xf numFmtId="173" fontId="4" fillId="33" borderId="54" xfId="33" applyFont="1" applyFill="1" applyBorder="1" applyAlignment="1">
      <alignment horizontal="centerContinuous" vertical="center"/>
    </xf>
    <xf numFmtId="0" fontId="4" fillId="33" borderId="55" xfId="0" applyFont="1" applyFill="1" applyBorder="1" applyAlignment="1">
      <alignment horizontal="centerContinuous" vertical="center"/>
    </xf>
    <xf numFmtId="0" fontId="4" fillId="33" borderId="55" xfId="0" applyFont="1" applyFill="1" applyBorder="1" applyAlignment="1">
      <alignment horizontal="center" vertical="center"/>
    </xf>
    <xf numFmtId="178" fontId="4" fillId="33" borderId="42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Continuous" vertical="center"/>
    </xf>
    <xf numFmtId="1" fontId="4" fillId="33" borderId="56" xfId="33" applyNumberFormat="1" applyFont="1" applyFill="1" applyBorder="1" applyAlignment="1">
      <alignment horizontal="centerContinuous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178" fontId="4" fillId="33" borderId="44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Continuous" vertical="center"/>
    </xf>
    <xf numFmtId="0" fontId="27" fillId="33" borderId="59" xfId="0" applyFont="1" applyFill="1" applyBorder="1" applyAlignment="1">
      <alignment horizontal="center" vertical="center"/>
    </xf>
    <xf numFmtId="179" fontId="36" fillId="33" borderId="60" xfId="0" applyNumberFormat="1" applyFont="1" applyFill="1" applyBorder="1" applyAlignment="1">
      <alignment horizontal="right" vertical="center"/>
    </xf>
    <xf numFmtId="0" fontId="27" fillId="33" borderId="29" xfId="0" applyFont="1" applyFill="1" applyBorder="1" applyAlignment="1">
      <alignment horizontal="centerContinuous" vertical="center"/>
    </xf>
    <xf numFmtId="0" fontId="27" fillId="33" borderId="61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Continuous" vertical="center"/>
    </xf>
    <xf numFmtId="0" fontId="27" fillId="33" borderId="51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/>
    </xf>
    <xf numFmtId="0" fontId="27" fillId="33" borderId="32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vertical="center"/>
    </xf>
    <xf numFmtId="0" fontId="27" fillId="33" borderId="46" xfId="0" applyFont="1" applyFill="1" applyBorder="1" applyAlignment="1">
      <alignment vertical="center"/>
    </xf>
    <xf numFmtId="0" fontId="33" fillId="33" borderId="51" xfId="0" applyFont="1" applyFill="1" applyBorder="1" applyAlignment="1">
      <alignment horizontal="center" vertical="center"/>
    </xf>
    <xf numFmtId="174" fontId="36" fillId="33" borderId="47" xfId="0" applyNumberFormat="1" applyFont="1" applyFill="1" applyBorder="1" applyAlignment="1">
      <alignment horizontal="right" vertical="center"/>
    </xf>
    <xf numFmtId="0" fontId="33" fillId="33" borderId="51" xfId="0" applyFont="1" applyFill="1" applyBorder="1" applyAlignment="1">
      <alignment horizontal="centerContinuous" vertical="center"/>
    </xf>
    <xf numFmtId="0" fontId="27" fillId="33" borderId="62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Continuous" vertical="center" wrapText="1"/>
    </xf>
    <xf numFmtId="0" fontId="20" fillId="33" borderId="64" xfId="0" applyFont="1" applyFill="1" applyBorder="1" applyAlignment="1">
      <alignment horizontal="centerContinuous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Continuous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Continuous" vertical="center"/>
    </xf>
    <xf numFmtId="0" fontId="29" fillId="33" borderId="40" xfId="0" applyFont="1" applyFill="1" applyBorder="1" applyAlignment="1">
      <alignment horizontal="right" vertical="center"/>
    </xf>
    <xf numFmtId="0" fontId="25" fillId="33" borderId="40" xfId="0" applyFont="1" applyFill="1" applyBorder="1" applyAlignment="1">
      <alignment horizontal="right" vertical="center"/>
    </xf>
    <xf numFmtId="0" fontId="25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178" fontId="35" fillId="0" borderId="31" xfId="0" applyNumberFormat="1" applyFont="1" applyBorder="1" applyAlignment="1">
      <alignment horizontal="right" vertical="center" indent="1"/>
    </xf>
    <xf numFmtId="178" fontId="35" fillId="0" borderId="37" xfId="0" applyNumberFormat="1" applyFont="1" applyBorder="1" applyAlignment="1">
      <alignment horizontal="right" vertical="center" indent="1"/>
    </xf>
    <xf numFmtId="178" fontId="35" fillId="0" borderId="37" xfId="0" applyNumberFormat="1" applyFont="1" applyBorder="1" applyAlignment="1">
      <alignment horizontal="right" vertical="center"/>
    </xf>
    <xf numFmtId="178" fontId="35" fillId="0" borderId="38" xfId="0" applyNumberFormat="1" applyFont="1" applyBorder="1" applyAlignment="1">
      <alignment horizontal="right" vertical="center"/>
    </xf>
    <xf numFmtId="178" fontId="36" fillId="33" borderId="47" xfId="0" applyNumberFormat="1" applyFont="1" applyFill="1" applyBorder="1" applyAlignment="1">
      <alignment vertical="center"/>
    </xf>
    <xf numFmtId="178" fontId="35" fillId="0" borderId="31" xfId="0" applyNumberFormat="1" applyFont="1" applyFill="1" applyBorder="1" applyAlignment="1">
      <alignment horizontal="right" vertical="center"/>
    </xf>
    <xf numFmtId="178" fontId="35" fillId="0" borderId="39" xfId="0" applyNumberFormat="1" applyFont="1" applyBorder="1" applyAlignment="1">
      <alignment horizontal="right" vertical="center"/>
    </xf>
    <xf numFmtId="178" fontId="36" fillId="33" borderId="60" xfId="0" applyNumberFormat="1" applyFont="1" applyFill="1" applyBorder="1" applyAlignment="1">
      <alignment vertical="center"/>
    </xf>
    <xf numFmtId="178" fontId="35" fillId="0" borderId="68" xfId="0" applyNumberFormat="1" applyFont="1" applyBorder="1" applyAlignment="1">
      <alignment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right" vertical="center"/>
    </xf>
    <xf numFmtId="0" fontId="11" fillId="0" borderId="69" xfId="0" applyFont="1" applyFill="1" applyBorder="1" applyAlignment="1">
      <alignment horizontal="right" vertical="center" readingOrder="2"/>
    </xf>
    <xf numFmtId="0" fontId="12" fillId="0" borderId="69" xfId="0" applyFont="1" applyFill="1" applyBorder="1" applyAlignment="1">
      <alignment horizontal="right" vertical="center"/>
    </xf>
    <xf numFmtId="0" fontId="12" fillId="0" borderId="70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26" fillId="33" borderId="62" xfId="0" applyFont="1" applyFill="1" applyBorder="1" applyAlignment="1">
      <alignment horizontal="center" vertical="center"/>
    </xf>
    <xf numFmtId="178" fontId="36" fillId="33" borderId="47" xfId="0" applyNumberFormat="1" applyFont="1" applyFill="1" applyBorder="1" applyAlignment="1">
      <alignment horizontal="right" vertical="center"/>
    </xf>
    <xf numFmtId="0" fontId="27" fillId="33" borderId="46" xfId="0" applyFont="1" applyFill="1" applyBorder="1" applyAlignment="1">
      <alignment horizontal="center"/>
    </xf>
    <xf numFmtId="180" fontId="36" fillId="33" borderId="47" xfId="0" applyNumberFormat="1" applyFont="1" applyFill="1" applyBorder="1" applyAlignment="1">
      <alignment horizontal="right"/>
    </xf>
    <xf numFmtId="0" fontId="25" fillId="33" borderId="51" xfId="0" applyFont="1" applyFill="1" applyBorder="1" applyAlignment="1">
      <alignment horizontal="centerContinuous" vertical="center"/>
    </xf>
    <xf numFmtId="0" fontId="9" fillId="0" borderId="71" xfId="0" applyFont="1" applyFill="1" applyBorder="1" applyAlignment="1">
      <alignment horizontal="justify" vertical="center" wrapText="1"/>
    </xf>
    <xf numFmtId="0" fontId="40" fillId="0" borderId="2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top"/>
    </xf>
    <xf numFmtId="175" fontId="35" fillId="0" borderId="37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right" vertical="center" indent="2"/>
    </xf>
    <xf numFmtId="0" fontId="9" fillId="0" borderId="71" xfId="0" applyFont="1" applyFill="1" applyBorder="1" applyAlignment="1">
      <alignment horizontal="right" vertical="center" indent="2"/>
    </xf>
    <xf numFmtId="0" fontId="34" fillId="0" borderId="0" xfId="0" applyFont="1" applyFill="1" applyAlignment="1">
      <alignment horizontal="left" readingOrder="2"/>
    </xf>
    <xf numFmtId="178" fontId="7" fillId="0" borderId="0" xfId="0" applyNumberFormat="1" applyFont="1" applyFill="1" applyAlignment="1">
      <alignment vertical="center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178" fontId="35" fillId="0" borderId="39" xfId="0" applyNumberFormat="1" applyFont="1" applyBorder="1" applyAlignment="1">
      <alignment horizontal="right" vertical="center" indent="1"/>
    </xf>
    <xf numFmtId="1" fontId="9" fillId="0" borderId="35" xfId="0" applyNumberFormat="1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vertical="center"/>
    </xf>
    <xf numFmtId="178" fontId="35" fillId="0" borderId="73" xfId="0" applyNumberFormat="1" applyFont="1" applyBorder="1" applyAlignment="1">
      <alignment horizontal="right" vertical="center" indent="1"/>
    </xf>
    <xf numFmtId="0" fontId="43" fillId="34" borderId="74" xfId="0" applyFont="1" applyFill="1" applyBorder="1" applyAlignment="1">
      <alignment horizontal="center" vertical="center" readingOrder="2"/>
    </xf>
    <xf numFmtId="0" fontId="4" fillId="0" borderId="75" xfId="0" applyFont="1" applyFill="1" applyBorder="1" applyAlignment="1">
      <alignment horizontal="right" vertical="center" indent="1"/>
    </xf>
    <xf numFmtId="0" fontId="46" fillId="0" borderId="69" xfId="0" applyFont="1" applyFill="1" applyBorder="1" applyAlignment="1">
      <alignment horizontal="right" vertical="center" readingOrder="2"/>
    </xf>
    <xf numFmtId="0" fontId="4" fillId="0" borderId="76" xfId="0" applyFont="1" applyFill="1" applyBorder="1" applyAlignment="1">
      <alignment horizontal="right" vertical="center" indent="1"/>
    </xf>
    <xf numFmtId="0" fontId="44" fillId="0" borderId="19" xfId="0" applyFont="1" applyFill="1" applyBorder="1" applyAlignment="1">
      <alignment horizontal="right" vertical="center" readingOrder="2"/>
    </xf>
    <xf numFmtId="0" fontId="4" fillId="0" borderId="77" xfId="0" applyFont="1" applyFill="1" applyBorder="1" applyAlignment="1">
      <alignment horizontal="right" vertical="center" indent="1"/>
    </xf>
    <xf numFmtId="0" fontId="44" fillId="0" borderId="24" xfId="0" applyFont="1" applyFill="1" applyBorder="1" applyAlignment="1">
      <alignment horizontal="right" vertical="center" readingOrder="2"/>
    </xf>
    <xf numFmtId="0" fontId="4" fillId="0" borderId="78" xfId="0" applyFont="1" applyFill="1" applyBorder="1" applyAlignment="1">
      <alignment horizontal="right" vertical="center" indent="1"/>
    </xf>
    <xf numFmtId="0" fontId="46" fillId="0" borderId="24" xfId="0" applyFont="1" applyFill="1" applyBorder="1" applyAlignment="1">
      <alignment horizontal="right" vertical="center" readingOrder="2"/>
    </xf>
    <xf numFmtId="0" fontId="48" fillId="0" borderId="24" xfId="0" applyFont="1" applyFill="1" applyBorder="1" applyAlignment="1">
      <alignment horizontal="right" vertical="center" readingOrder="2"/>
    </xf>
    <xf numFmtId="0" fontId="39" fillId="0" borderId="19" xfId="0" applyFont="1" applyFill="1" applyBorder="1" applyAlignment="1">
      <alignment horizontal="right" vertical="center" readingOrder="2"/>
    </xf>
    <xf numFmtId="0" fontId="48" fillId="0" borderId="19" xfId="0" applyFont="1" applyFill="1" applyBorder="1" applyAlignment="1">
      <alignment horizontal="right" vertical="center" readingOrder="2"/>
    </xf>
    <xf numFmtId="0" fontId="4" fillId="0" borderId="21" xfId="0" applyFont="1" applyFill="1" applyBorder="1" applyAlignment="1">
      <alignment horizontal="right" vertical="center" readingOrder="2"/>
    </xf>
    <xf numFmtId="0" fontId="39" fillId="0" borderId="24" xfId="0" applyFont="1" applyFill="1" applyBorder="1" applyAlignment="1">
      <alignment horizontal="right" vertical="center" readingOrder="2"/>
    </xf>
    <xf numFmtId="0" fontId="4" fillId="0" borderId="0" xfId="0" applyFont="1" applyFill="1" applyAlignment="1">
      <alignment/>
    </xf>
    <xf numFmtId="182" fontId="4" fillId="0" borderId="77" xfId="0" applyNumberFormat="1" applyFont="1" applyFill="1" applyBorder="1" applyAlignment="1">
      <alignment horizontal="right" vertical="center" indent="1" readingOrder="2"/>
    </xf>
    <xf numFmtId="182" fontId="4" fillId="0" borderId="76" xfId="0" applyNumberFormat="1" applyFont="1" applyFill="1" applyBorder="1" applyAlignment="1">
      <alignment horizontal="right" vertical="center" indent="1" readingOrder="2"/>
    </xf>
    <xf numFmtId="0" fontId="50" fillId="0" borderId="10" xfId="0" applyFont="1" applyFill="1" applyBorder="1" applyAlignment="1">
      <alignment horizontal="center" vertical="center" readingOrder="2"/>
    </xf>
    <xf numFmtId="182" fontId="47" fillId="0" borderId="76" xfId="0" applyNumberFormat="1" applyFont="1" applyFill="1" applyBorder="1" applyAlignment="1">
      <alignment horizontal="right" vertical="center" indent="1" readingOrder="2"/>
    </xf>
    <xf numFmtId="182" fontId="52" fillId="0" borderId="76" xfId="0" applyNumberFormat="1" applyFont="1" applyFill="1" applyBorder="1" applyAlignment="1">
      <alignment horizontal="right" vertical="center" indent="1" readingOrder="2"/>
    </xf>
    <xf numFmtId="0" fontId="4" fillId="0" borderId="19" xfId="0" applyFont="1" applyFill="1" applyBorder="1" applyAlignment="1">
      <alignment horizontal="right" vertical="center" indent="1" readingOrder="2"/>
    </xf>
    <xf numFmtId="0" fontId="44" fillId="0" borderId="24" xfId="0" applyFont="1" applyFill="1" applyBorder="1" applyAlignment="1">
      <alignment horizontal="right" vertical="center" indent="1" readingOrder="2"/>
    </xf>
    <xf numFmtId="0" fontId="44" fillId="0" borderId="19" xfId="0" applyFont="1" applyFill="1" applyBorder="1" applyAlignment="1">
      <alignment horizontal="right" vertical="center" indent="1" readingOrder="2"/>
    </xf>
    <xf numFmtId="0" fontId="50" fillId="0" borderId="11" xfId="0" applyFont="1" applyFill="1" applyBorder="1" applyAlignment="1">
      <alignment horizontal="center" vertical="center" readingOrder="2"/>
    </xf>
    <xf numFmtId="0" fontId="4" fillId="0" borderId="21" xfId="0" applyFont="1" applyFill="1" applyBorder="1" applyAlignment="1">
      <alignment horizontal="right" vertical="center" wrapText="1" readingOrder="2"/>
    </xf>
    <xf numFmtId="1" fontId="4" fillId="0" borderId="78" xfId="0" applyNumberFormat="1" applyFont="1" applyFill="1" applyBorder="1" applyAlignment="1">
      <alignment horizontal="right" vertical="center" indent="1" readingOrder="2"/>
    </xf>
    <xf numFmtId="0" fontId="45" fillId="0" borderId="79" xfId="0" applyFont="1" applyFill="1" applyBorder="1" applyAlignment="1">
      <alignment vertical="center" readingOrder="2"/>
    </xf>
    <xf numFmtId="0" fontId="45" fillId="0" borderId="80" xfId="0" applyFont="1" applyFill="1" applyBorder="1" applyAlignment="1">
      <alignment vertical="center" readingOrder="2"/>
    </xf>
    <xf numFmtId="0" fontId="4" fillId="0" borderId="80" xfId="0" applyFont="1" applyFill="1" applyBorder="1" applyAlignment="1">
      <alignment vertical="center" readingOrder="2"/>
    </xf>
    <xf numFmtId="0" fontId="43" fillId="35" borderId="81" xfId="0" applyFont="1" applyFill="1" applyBorder="1" applyAlignment="1">
      <alignment horizontal="center" vertical="center" readingOrder="2"/>
    </xf>
    <xf numFmtId="184" fontId="43" fillId="35" borderId="82" xfId="0" applyNumberFormat="1" applyFont="1" applyFill="1" applyBorder="1" applyAlignment="1">
      <alignment horizontal="right" vertical="center" indent="1"/>
    </xf>
    <xf numFmtId="0" fontId="49" fillId="35" borderId="81" xfId="0" applyFont="1" applyFill="1" applyBorder="1" applyAlignment="1">
      <alignment horizontal="center" vertical="center" readingOrder="2"/>
    </xf>
    <xf numFmtId="0" fontId="43" fillId="35" borderId="82" xfId="0" applyFont="1" applyFill="1" applyBorder="1" applyAlignment="1">
      <alignment horizontal="right" vertical="center" indent="1"/>
    </xf>
    <xf numFmtId="183" fontId="50" fillId="35" borderId="82" xfId="0" applyNumberFormat="1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vertical="center" readingOrder="2"/>
    </xf>
    <xf numFmtId="0" fontId="4" fillId="35" borderId="45" xfId="0" applyFont="1" applyFill="1" applyBorder="1" applyAlignment="1">
      <alignment horizontal="right" vertical="center" readingOrder="2"/>
    </xf>
    <xf numFmtId="0" fontId="44" fillId="35" borderId="45" xfId="0" applyFont="1" applyFill="1" applyBorder="1" applyAlignment="1">
      <alignment horizontal="right" vertical="center" readingOrder="2"/>
    </xf>
    <xf numFmtId="0" fontId="4" fillId="35" borderId="82" xfId="0" applyFont="1" applyFill="1" applyBorder="1" applyAlignment="1">
      <alignment horizontal="right" vertical="center" indent="1"/>
    </xf>
    <xf numFmtId="0" fontId="44" fillId="35" borderId="81" xfId="0" applyFont="1" applyFill="1" applyBorder="1" applyAlignment="1">
      <alignment horizontal="right" vertical="center" readingOrder="2"/>
    </xf>
    <xf numFmtId="175" fontId="7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54" fillId="0" borderId="14" xfId="0" applyFont="1" applyFill="1" applyBorder="1" applyAlignment="1">
      <alignment horizontal="center" wrapText="1" readingOrder="2"/>
    </xf>
    <xf numFmtId="0" fontId="7" fillId="33" borderId="67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179" fontId="7" fillId="0" borderId="31" xfId="0" applyNumberFormat="1" applyFont="1" applyFill="1" applyBorder="1" applyAlignment="1">
      <alignment horizontal="right" vertical="center"/>
    </xf>
    <xf numFmtId="179" fontId="27" fillId="33" borderId="84" xfId="0" applyNumberFormat="1" applyFont="1" applyFill="1" applyBorder="1" applyAlignment="1">
      <alignment horizontal="right" vertical="center"/>
    </xf>
    <xf numFmtId="179" fontId="27" fillId="33" borderId="47" xfId="0" applyNumberFormat="1" applyFont="1" applyFill="1" applyBorder="1" applyAlignment="1">
      <alignment horizontal="right" vertical="center"/>
    </xf>
    <xf numFmtId="181" fontId="7" fillId="0" borderId="85" xfId="0" applyNumberFormat="1" applyFont="1" applyFill="1" applyBorder="1" applyAlignment="1">
      <alignment horizontal="right" vertical="center" indent="1"/>
    </xf>
    <xf numFmtId="181" fontId="7" fillId="0" borderId="86" xfId="0" applyNumberFormat="1" applyFont="1" applyFill="1" applyBorder="1" applyAlignment="1">
      <alignment horizontal="right" vertical="center" indent="1"/>
    </xf>
    <xf numFmtId="181" fontId="7" fillId="0" borderId="15" xfId="0" applyNumberFormat="1" applyFont="1" applyFill="1" applyBorder="1" applyAlignment="1">
      <alignment horizontal="right" vertical="center" indent="1"/>
    </xf>
    <xf numFmtId="181" fontId="7" fillId="0" borderId="37" xfId="0" applyNumberFormat="1" applyFont="1" applyFill="1" applyBorder="1" applyAlignment="1">
      <alignment horizontal="right" vertical="center" indent="1"/>
    </xf>
    <xf numFmtId="176" fontId="7" fillId="0" borderId="28" xfId="0" applyNumberFormat="1" applyFont="1" applyFill="1" applyBorder="1" applyAlignment="1">
      <alignment horizontal="right"/>
    </xf>
    <xf numFmtId="181" fontId="7" fillId="0" borderId="87" xfId="0" applyNumberFormat="1" applyFont="1" applyFill="1" applyBorder="1" applyAlignment="1">
      <alignment horizontal="right" vertical="center" indent="1"/>
    </xf>
    <xf numFmtId="181" fontId="7" fillId="0" borderId="38" xfId="0" applyNumberFormat="1" applyFont="1" applyFill="1" applyBorder="1" applyAlignment="1">
      <alignment horizontal="right" vertical="center" indent="1"/>
    </xf>
    <xf numFmtId="181" fontId="7" fillId="0" borderId="28" xfId="0" applyNumberFormat="1" applyFont="1" applyFill="1" applyBorder="1" applyAlignment="1">
      <alignment horizontal="right" vertical="center" indent="1"/>
    </xf>
    <xf numFmtId="181" fontId="7" fillId="0" borderId="39" xfId="0" applyNumberFormat="1" applyFont="1" applyFill="1" applyBorder="1" applyAlignment="1">
      <alignment horizontal="right" vertical="center" indent="1"/>
    </xf>
    <xf numFmtId="176" fontId="7" fillId="0" borderId="15" xfId="0" applyNumberFormat="1" applyFont="1" applyFill="1" applyBorder="1" applyAlignment="1">
      <alignment horizontal="right"/>
    </xf>
    <xf numFmtId="181" fontId="27" fillId="33" borderId="51" xfId="0" applyNumberFormat="1" applyFont="1" applyFill="1" applyBorder="1" applyAlignment="1">
      <alignment horizontal="right" vertical="center" indent="1"/>
    </xf>
    <xf numFmtId="181" fontId="27" fillId="33" borderId="47" xfId="0" applyNumberFormat="1" applyFont="1" applyFill="1" applyBorder="1" applyAlignment="1">
      <alignment horizontal="right" vertical="center" indent="1"/>
    </xf>
    <xf numFmtId="0" fontId="7" fillId="33" borderId="41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Continuous" vertical="center"/>
    </xf>
    <xf numFmtId="0" fontId="7" fillId="33" borderId="89" xfId="0" applyFont="1" applyFill="1" applyBorder="1" applyAlignment="1">
      <alignment horizontal="centerContinuous" vertical="center"/>
    </xf>
    <xf numFmtId="0" fontId="7" fillId="33" borderId="42" xfId="0" applyFont="1" applyFill="1" applyBorder="1" applyAlignment="1">
      <alignment horizontal="center" vertical="center"/>
    </xf>
    <xf numFmtId="175" fontId="7" fillId="0" borderId="85" xfId="0" applyNumberFormat="1" applyFont="1" applyFill="1" applyBorder="1" applyAlignment="1">
      <alignment horizontal="right" vertical="center"/>
    </xf>
    <xf numFmtId="175" fontId="7" fillId="0" borderId="69" xfId="0" applyNumberFormat="1" applyFont="1" applyFill="1" applyBorder="1" applyAlignment="1">
      <alignment vertical="center"/>
    </xf>
    <xf numFmtId="175" fontId="7" fillId="0" borderId="8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80" fontId="7" fillId="0" borderId="25" xfId="0" applyNumberFormat="1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/>
    </xf>
    <xf numFmtId="180" fontId="7" fillId="0" borderId="3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readingOrder="2"/>
    </xf>
    <xf numFmtId="180" fontId="7" fillId="0" borderId="15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180" fontId="7" fillId="0" borderId="28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right" vertical="center"/>
    </xf>
    <xf numFmtId="180" fontId="7" fillId="0" borderId="87" xfId="0" applyNumberFormat="1" applyFont="1" applyFill="1" applyBorder="1" applyAlignment="1">
      <alignment vertical="center"/>
    </xf>
    <xf numFmtId="180" fontId="7" fillId="0" borderId="38" xfId="0" applyNumberFormat="1" applyFont="1" applyFill="1" applyBorder="1" applyAlignment="1">
      <alignment vertical="center"/>
    </xf>
    <xf numFmtId="180" fontId="7" fillId="0" borderId="25" xfId="0" applyNumberFormat="1" applyFont="1" applyFill="1" applyBorder="1" applyAlignment="1">
      <alignment horizontal="right"/>
    </xf>
    <xf numFmtId="0" fontId="27" fillId="33" borderId="45" xfId="0" applyFont="1" applyFill="1" applyBorder="1" applyAlignment="1">
      <alignment horizontal="right" vertical="center"/>
    </xf>
    <xf numFmtId="0" fontId="27" fillId="33" borderId="45" xfId="0" applyFont="1" applyFill="1" applyBorder="1" applyAlignment="1">
      <alignment horizontal="center" vertical="center"/>
    </xf>
    <xf numFmtId="180" fontId="27" fillId="33" borderId="51" xfId="0" applyNumberFormat="1" applyFont="1" applyFill="1" applyBorder="1" applyAlignment="1">
      <alignment horizontal="right" vertical="center"/>
    </xf>
    <xf numFmtId="180" fontId="27" fillId="33" borderId="47" xfId="0" applyNumberFormat="1" applyFont="1" applyFill="1" applyBorder="1" applyAlignment="1">
      <alignment horizontal="right" vertical="center"/>
    </xf>
    <xf numFmtId="180" fontId="7" fillId="0" borderId="85" xfId="0" applyNumberFormat="1" applyFont="1" applyFill="1" applyBorder="1" applyAlignment="1">
      <alignment horizontal="right" vertical="center"/>
    </xf>
    <xf numFmtId="180" fontId="7" fillId="0" borderId="85" xfId="0" applyNumberFormat="1" applyFont="1" applyFill="1" applyBorder="1" applyAlignment="1">
      <alignment vertical="center"/>
    </xf>
    <xf numFmtId="180" fontId="7" fillId="0" borderId="8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7" fillId="0" borderId="28" xfId="0" applyNumberFormat="1" applyFont="1" applyFill="1" applyBorder="1" applyAlignment="1">
      <alignment horizontal="right"/>
    </xf>
    <xf numFmtId="0" fontId="7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right" vertical="center" wrapText="1"/>
    </xf>
    <xf numFmtId="180" fontId="27" fillId="33" borderId="51" xfId="0" applyNumberFormat="1" applyFont="1" applyFill="1" applyBorder="1" applyAlignment="1">
      <alignment vertical="center"/>
    </xf>
    <xf numFmtId="180" fontId="27" fillId="33" borderId="47" xfId="0" applyNumberFormat="1" applyFont="1" applyFill="1" applyBorder="1" applyAlignment="1">
      <alignment vertical="center"/>
    </xf>
    <xf numFmtId="175" fontId="7" fillId="0" borderId="25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Border="1" applyAlignment="1">
      <alignment vertical="center"/>
    </xf>
    <xf numFmtId="175" fontId="7" fillId="0" borderId="31" xfId="0" applyNumberFormat="1" applyFont="1" applyFill="1" applyBorder="1" applyAlignment="1">
      <alignment vertical="center"/>
    </xf>
    <xf numFmtId="180" fontId="27" fillId="33" borderId="45" xfId="0" applyNumberFormat="1" applyFont="1" applyFill="1" applyBorder="1" applyAlignment="1">
      <alignment vertical="center"/>
    </xf>
    <xf numFmtId="180" fontId="7" fillId="0" borderId="69" xfId="0" applyNumberFormat="1" applyFont="1" applyFill="1" applyBorder="1" applyAlignment="1">
      <alignment vertical="center"/>
    </xf>
    <xf numFmtId="180" fontId="7" fillId="0" borderId="87" xfId="0" applyNumberFormat="1" applyFont="1" applyFill="1" applyBorder="1" applyAlignment="1">
      <alignment horizontal="right" vertical="center"/>
    </xf>
    <xf numFmtId="0" fontId="55" fillId="0" borderId="71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 indent="2"/>
    </xf>
    <xf numFmtId="180" fontId="7" fillId="0" borderId="28" xfId="0" applyNumberFormat="1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right" vertical="center"/>
    </xf>
    <xf numFmtId="0" fontId="27" fillId="33" borderId="46" xfId="0" applyFont="1" applyFill="1" applyBorder="1" applyAlignment="1">
      <alignment horizontal="center" vertical="center"/>
    </xf>
    <xf numFmtId="0" fontId="15" fillId="0" borderId="71" xfId="0" applyFont="1" applyFill="1" applyBorder="1" applyAlignment="1">
      <alignment horizontal="right" vertical="center"/>
    </xf>
    <xf numFmtId="175" fontId="7" fillId="0" borderId="28" xfId="0" applyNumberFormat="1" applyFont="1" applyFill="1" applyBorder="1" applyAlignment="1">
      <alignment vertical="center"/>
    </xf>
    <xf numFmtId="175" fontId="7" fillId="0" borderId="39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 readingOrder="2"/>
    </xf>
    <xf numFmtId="0" fontId="7" fillId="0" borderId="18" xfId="0" applyFont="1" applyFill="1" applyBorder="1" applyAlignment="1">
      <alignment horizontal="right" vertical="center" readingOrder="2"/>
    </xf>
    <xf numFmtId="180" fontId="7" fillId="0" borderId="25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right" vertical="center"/>
    </xf>
    <xf numFmtId="0" fontId="7" fillId="0" borderId="71" xfId="0" applyFont="1" applyFill="1" applyBorder="1" applyAlignment="1">
      <alignment horizontal="justify" vertical="center" wrapText="1"/>
    </xf>
    <xf numFmtId="180" fontId="7" fillId="0" borderId="15" xfId="0" applyNumberFormat="1" applyFont="1" applyFill="1" applyBorder="1" applyAlignment="1">
      <alignment vertical="top"/>
    </xf>
    <xf numFmtId="176" fontId="7" fillId="0" borderId="15" xfId="0" applyNumberFormat="1" applyFont="1" applyFill="1" applyBorder="1" applyAlignment="1">
      <alignment vertical="top"/>
    </xf>
    <xf numFmtId="180" fontId="7" fillId="0" borderId="37" xfId="0" applyNumberFormat="1" applyFont="1" applyFill="1" applyBorder="1" applyAlignment="1">
      <alignment vertical="top"/>
    </xf>
    <xf numFmtId="0" fontId="28" fillId="33" borderId="4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right" vertical="center" indent="2"/>
    </xf>
    <xf numFmtId="18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right" vertical="center" indent="1"/>
    </xf>
    <xf numFmtId="181" fontId="7" fillId="0" borderId="92" xfId="0" applyNumberFormat="1" applyFont="1" applyFill="1" applyBorder="1" applyAlignment="1">
      <alignment horizontal="right" vertical="center" indent="1"/>
    </xf>
    <xf numFmtId="176" fontId="7" fillId="0" borderId="92" xfId="0" applyNumberFormat="1" applyFont="1" applyFill="1" applyBorder="1" applyAlignment="1">
      <alignment horizontal="right"/>
    </xf>
    <xf numFmtId="181" fontId="7" fillId="0" borderId="93" xfId="0" applyNumberFormat="1" applyFont="1" applyFill="1" applyBorder="1" applyAlignment="1">
      <alignment horizontal="right" vertical="center" indent="1"/>
    </xf>
    <xf numFmtId="181" fontId="4" fillId="0" borderId="0" xfId="0" applyNumberFormat="1" applyFont="1" applyFill="1" applyAlignment="1">
      <alignment vertical="center"/>
    </xf>
    <xf numFmtId="0" fontId="43" fillId="35" borderId="82" xfId="0" applyFont="1" applyFill="1" applyBorder="1" applyAlignment="1">
      <alignment horizontal="center" vertical="center" readingOrder="2"/>
    </xf>
    <xf numFmtId="0" fontId="43" fillId="35" borderId="83" xfId="0" applyFont="1" applyFill="1" applyBorder="1" applyAlignment="1">
      <alignment horizontal="center" vertical="center" readingOrder="2"/>
    </xf>
    <xf numFmtId="0" fontId="42" fillId="0" borderId="67" xfId="0" applyFont="1" applyFill="1" applyBorder="1" applyAlignment="1">
      <alignment horizontal="left" vertical="center" readingOrder="2"/>
    </xf>
    <xf numFmtId="0" fontId="53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3" fillId="34" borderId="82" xfId="0" applyFont="1" applyFill="1" applyBorder="1" applyAlignment="1">
      <alignment horizontal="center" vertical="center" readingOrder="2"/>
    </xf>
    <xf numFmtId="0" fontId="43" fillId="34" borderId="83" xfId="0" applyFont="1" applyFill="1" applyBorder="1" applyAlignment="1">
      <alignment horizontal="center" vertical="center" readingOrder="2"/>
    </xf>
    <xf numFmtId="0" fontId="50" fillId="35" borderId="83" xfId="0" applyFont="1" applyFill="1" applyBorder="1" applyAlignment="1">
      <alignment horizontal="center" vertical="center" readingOrder="2"/>
    </xf>
    <xf numFmtId="0" fontId="50" fillId="35" borderId="45" xfId="0" applyFont="1" applyFill="1" applyBorder="1" applyAlignment="1">
      <alignment horizontal="center" vertical="center" readingOrder="2"/>
    </xf>
    <xf numFmtId="0" fontId="43" fillId="34" borderId="45" xfId="0" applyFont="1" applyFill="1" applyBorder="1" applyAlignment="1">
      <alignment horizontal="center"/>
    </xf>
    <xf numFmtId="0" fontId="43" fillId="34" borderId="81" xfId="0" applyFont="1" applyFill="1" applyBorder="1" applyAlignment="1">
      <alignment horizontal="center"/>
    </xf>
    <xf numFmtId="0" fontId="43" fillId="35" borderId="45" xfId="0" applyFont="1" applyFill="1" applyBorder="1" applyAlignment="1">
      <alignment horizontal="center" vertical="center" readingOrder="2"/>
    </xf>
    <xf numFmtId="0" fontId="4" fillId="35" borderId="83" xfId="0" applyFont="1" applyFill="1" applyBorder="1" applyAlignment="1">
      <alignment horizontal="center" vertical="center" readingOrder="2"/>
    </xf>
    <xf numFmtId="0" fontId="4" fillId="35" borderId="45" xfId="0" applyFont="1" applyFill="1" applyBorder="1" applyAlignment="1">
      <alignment horizontal="center" vertical="center" readingOrder="2"/>
    </xf>
    <xf numFmtId="0" fontId="6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4" fillId="0" borderId="67" xfId="0" applyFont="1" applyFill="1" applyBorder="1" applyAlignment="1">
      <alignment horizontal="left" readingOrder="2"/>
    </xf>
    <xf numFmtId="0" fontId="9" fillId="33" borderId="64" xfId="0" applyFont="1" applyFill="1" applyBorder="1" applyAlignment="1">
      <alignment horizontal="center"/>
    </xf>
    <xf numFmtId="0" fontId="9" fillId="33" borderId="94" xfId="0" applyFont="1" applyFill="1" applyBorder="1" applyAlignment="1">
      <alignment horizontal="center"/>
    </xf>
    <xf numFmtId="0" fontId="9" fillId="33" borderId="95" xfId="0" applyFont="1" applyFill="1" applyBorder="1" applyAlignment="1">
      <alignment horizontal="center"/>
    </xf>
    <xf numFmtId="0" fontId="9" fillId="33" borderId="56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7" fillId="33" borderId="94" xfId="0" applyFont="1" applyFill="1" applyBorder="1" applyAlignment="1">
      <alignment horizontal="center"/>
    </xf>
    <xf numFmtId="0" fontId="7" fillId="33" borderId="95" xfId="0" applyFont="1" applyFill="1" applyBorder="1" applyAlignment="1">
      <alignment horizontal="center"/>
    </xf>
    <xf numFmtId="0" fontId="7" fillId="33" borderId="56" xfId="0" applyFont="1" applyFill="1" applyBorder="1" applyAlignment="1">
      <alignment horizontal="center"/>
    </xf>
    <xf numFmtId="178" fontId="34" fillId="0" borderId="67" xfId="0" applyNumberFormat="1" applyFont="1" applyFill="1" applyBorder="1" applyAlignment="1">
      <alignment horizontal="left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34" fillId="0" borderId="67" xfId="0" applyFont="1" applyFill="1" applyBorder="1" applyAlignment="1">
      <alignment horizontal="left"/>
    </xf>
    <xf numFmtId="0" fontId="7" fillId="33" borderId="96" xfId="0" applyFont="1" applyFill="1" applyBorder="1" applyAlignment="1">
      <alignment horizontal="center" vertical="center"/>
    </xf>
    <xf numFmtId="0" fontId="7" fillId="33" borderId="9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94" xfId="0" applyFont="1" applyFill="1" applyBorder="1" applyAlignment="1">
      <alignment horizontal="center" vertical="center"/>
    </xf>
    <xf numFmtId="0" fontId="4" fillId="33" borderId="9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7" fillId="33" borderId="98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7" fillId="33" borderId="64" xfId="0" applyFont="1" applyFill="1" applyBorder="1" applyAlignment="1">
      <alignment horizontal="center" vertical="center"/>
    </xf>
    <xf numFmtId="0" fontId="7" fillId="33" borderId="94" xfId="0" applyFont="1" applyFill="1" applyBorder="1" applyAlignment="1">
      <alignment horizontal="center" vertical="center"/>
    </xf>
    <xf numFmtId="0" fontId="7" fillId="33" borderId="9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3162300" y="6219825"/>
          <a:ext cx="2514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3162300" y="6219825"/>
          <a:ext cx="2514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27</xdr:row>
      <xdr:rowOff>0</xdr:rowOff>
    </xdr:from>
    <xdr:to>
      <xdr:col>3</xdr:col>
      <xdr:colOff>0</xdr:colOff>
      <xdr:row>27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3162300" y="6219825"/>
          <a:ext cx="2514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(10)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1</xdr:col>
      <xdr:colOff>2724150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3162300" y="8162925"/>
          <a:ext cx="251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</a:rPr>
            <a:t>جدول رقم (13)</a:t>
          </a:r>
        </a:p>
      </xdr:txBody>
    </xdr:sp>
    <xdr:clientData/>
  </xdr:twoCellAnchor>
  <xdr:twoCellAnchor>
    <xdr:from>
      <xdr:col>0</xdr:col>
      <xdr:colOff>28575</xdr:colOff>
      <xdr:row>4</xdr:row>
      <xdr:rowOff>0</xdr:rowOff>
    </xdr:from>
    <xdr:to>
      <xdr:col>1</xdr:col>
      <xdr:colOff>2371725</xdr:colOff>
      <xdr:row>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28575" y="962025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36576" bIns="0"/>
        <a:p>
          <a:pPr algn="r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(فعلي حتى نهاية عام 2012م (907 ألف برميل</a:t>
          </a:r>
        </a:p>
      </xdr:txBody>
    </xdr:sp>
    <xdr:clientData/>
  </xdr:twoCellAnchor>
  <xdr:twoCellAnchor>
    <xdr:from>
      <xdr:col>2</xdr:col>
      <xdr:colOff>9525</xdr:colOff>
      <xdr:row>7</xdr:row>
      <xdr:rowOff>200025</xdr:rowOff>
    </xdr:from>
    <xdr:to>
      <xdr:col>2</xdr:col>
      <xdr:colOff>1104900</xdr:colOff>
      <xdr:row>9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4381500" y="1847850"/>
          <a:ext cx="1095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36576" bIns="0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(3)</a:t>
          </a:r>
        </a:p>
      </xdr:txBody>
    </xdr:sp>
    <xdr:clientData/>
  </xdr:twoCellAnchor>
  <xdr:twoCellAnchor>
    <xdr:from>
      <xdr:col>2</xdr:col>
      <xdr:colOff>9525</xdr:colOff>
      <xdr:row>20</xdr:row>
      <xdr:rowOff>180975</xdr:rowOff>
    </xdr:from>
    <xdr:to>
      <xdr:col>2</xdr:col>
      <xdr:colOff>1076325</xdr:colOff>
      <xdr:row>23</xdr:row>
      <xdr:rowOff>38100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381500" y="4800600"/>
          <a:ext cx="10668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36576" bIns="0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(4)</a:t>
          </a:r>
        </a:p>
      </xdr:txBody>
    </xdr:sp>
    <xdr:clientData/>
  </xdr:twoCellAnchor>
  <xdr:twoCellAnchor>
    <xdr:from>
      <xdr:col>2</xdr:col>
      <xdr:colOff>9525</xdr:colOff>
      <xdr:row>8</xdr:row>
      <xdr:rowOff>200025</xdr:rowOff>
    </xdr:from>
    <xdr:to>
      <xdr:col>2</xdr:col>
      <xdr:colOff>1104900</xdr:colOff>
      <xdr:row>10</xdr:row>
      <xdr:rowOff>57150</xdr:rowOff>
    </xdr:to>
    <xdr:sp>
      <xdr:nvSpPr>
        <xdr:cNvPr id="15" name="Text Box 24"/>
        <xdr:cNvSpPr txBox="1">
          <a:spLocks noChangeArrowheads="1"/>
        </xdr:cNvSpPr>
      </xdr:nvSpPr>
      <xdr:spPr>
        <a:xfrm>
          <a:off x="4381500" y="2076450"/>
          <a:ext cx="1095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50292" rIns="36576" bIns="0"/>
        <a:p>
          <a:pPr algn="r">
            <a:defRPr/>
          </a:pPr>
          <a:r>
            <a:rPr lang="en-US" cap="none" sz="1600" b="0" i="0" u="none" baseline="0">
              <a:solidFill>
                <a:srgbClr val="008080"/>
              </a:solidFill>
            </a:rPr>
            <a:t>جدول رقم (3)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showGridLines="0" rightToLeft="1" zoomScalePageLayoutView="0" workbookViewId="0" topLeftCell="A28">
      <selection activeCell="G12" sqref="G12"/>
    </sheetView>
  </sheetViews>
  <sheetFormatPr defaultColWidth="9.140625" defaultRowHeight="12.75"/>
  <cols>
    <col min="1" max="1" width="6.57421875" style="2" customWidth="1"/>
    <col min="2" max="2" width="59.00390625" style="4" bestFit="1" customWidth="1"/>
    <col min="3" max="3" width="19.57421875" style="4" bestFit="1" customWidth="1"/>
    <col min="4" max="4" width="10.140625" style="2" customWidth="1"/>
    <col min="5" max="5" width="9.8515625" style="2" customWidth="1"/>
    <col min="6" max="16384" width="9.140625" style="2" customWidth="1"/>
  </cols>
  <sheetData>
    <row r="1" spans="1:5" s="1" customFormat="1" ht="20.25" customHeight="1">
      <c r="A1" s="415" t="s">
        <v>0</v>
      </c>
      <c r="B1" s="415"/>
      <c r="C1" s="415"/>
      <c r="D1" s="415"/>
      <c r="E1" s="415"/>
    </row>
    <row r="2" spans="1:5" s="1" customFormat="1" ht="18" customHeight="1">
      <c r="A2" s="416" t="s">
        <v>366</v>
      </c>
      <c r="B2" s="416"/>
      <c r="C2" s="416"/>
      <c r="D2" s="416"/>
      <c r="E2" s="416"/>
    </row>
    <row r="3" spans="1:5" s="1" customFormat="1" ht="14.25" customHeight="1" thickBot="1">
      <c r="A3" s="414" t="s">
        <v>303</v>
      </c>
      <c r="B3" s="414"/>
      <c r="C3" s="414"/>
      <c r="D3" s="414"/>
      <c r="E3" s="414"/>
    </row>
    <row r="4" spans="1:5" s="1" customFormat="1" ht="23.25" customHeight="1" thickBot="1">
      <c r="A4" s="417" t="s">
        <v>1</v>
      </c>
      <c r="B4" s="418"/>
      <c r="C4" s="273"/>
      <c r="D4" s="421" t="s">
        <v>6</v>
      </c>
      <c r="E4" s="422"/>
    </row>
    <row r="5" spans="1:5" s="1" customFormat="1" ht="18" customHeight="1">
      <c r="A5" s="299" t="s">
        <v>270</v>
      </c>
      <c r="B5" s="275" t="s">
        <v>286</v>
      </c>
      <c r="C5" s="275"/>
      <c r="D5" s="274"/>
      <c r="E5" s="274"/>
    </row>
    <row r="6" spans="1:5" s="1" customFormat="1" ht="18" customHeight="1">
      <c r="A6" s="5"/>
      <c r="B6" s="116" t="s">
        <v>271</v>
      </c>
      <c r="C6" s="279"/>
      <c r="D6" s="278">
        <v>7700</v>
      </c>
      <c r="E6" s="278"/>
    </row>
    <row r="7" spans="1:5" s="1" customFormat="1" ht="18" customHeight="1">
      <c r="A7" s="5"/>
      <c r="B7" s="116" t="s">
        <v>272</v>
      </c>
      <c r="C7" s="277"/>
      <c r="D7" s="276">
        <v>1460</v>
      </c>
      <c r="E7" s="276"/>
    </row>
    <row r="8" spans="1:5" s="1" customFormat="1" ht="18" customHeight="1">
      <c r="A8" s="5"/>
      <c r="B8" s="116" t="s">
        <v>273</v>
      </c>
      <c r="C8" s="277" t="s">
        <v>7</v>
      </c>
      <c r="D8" s="276">
        <v>2380</v>
      </c>
      <c r="E8" s="276"/>
    </row>
    <row r="9" spans="1:5" s="1" customFormat="1" ht="18" customHeight="1">
      <c r="A9" s="5"/>
      <c r="B9" s="116" t="s">
        <v>274</v>
      </c>
      <c r="C9" s="277"/>
      <c r="D9" s="276">
        <v>25</v>
      </c>
      <c r="E9" s="276"/>
    </row>
    <row r="10" spans="1:5" s="1" customFormat="1" ht="18" customHeight="1" thickBot="1">
      <c r="A10" s="6"/>
      <c r="B10" s="116" t="s">
        <v>304</v>
      </c>
      <c r="C10" s="277"/>
      <c r="D10" s="280">
        <v>35</v>
      </c>
      <c r="E10" s="280"/>
    </row>
    <row r="11" spans="1:5" s="1" customFormat="1" ht="18" customHeight="1" thickBot="1">
      <c r="A11" s="307"/>
      <c r="B11" s="308" t="s">
        <v>2</v>
      </c>
      <c r="C11" s="311"/>
      <c r="D11" s="310"/>
      <c r="E11" s="310">
        <f>SUM(D6:D10)</f>
        <v>11600</v>
      </c>
    </row>
    <row r="12" spans="1:5" s="1" customFormat="1" ht="18" customHeight="1">
      <c r="A12" s="300" t="s">
        <v>275</v>
      </c>
      <c r="B12" s="281" t="s">
        <v>287</v>
      </c>
      <c r="C12" s="282"/>
      <c r="D12" s="278"/>
      <c r="E12" s="278"/>
    </row>
    <row r="13" spans="1:5" s="1" customFormat="1" ht="18" customHeight="1">
      <c r="A13" s="5"/>
      <c r="B13" s="283" t="s">
        <v>288</v>
      </c>
      <c r="C13" s="284"/>
      <c r="D13" s="276"/>
      <c r="E13" s="276"/>
    </row>
    <row r="14" spans="1:5" s="1" customFormat="1" ht="18" customHeight="1">
      <c r="A14" s="5"/>
      <c r="B14" s="116" t="s">
        <v>276</v>
      </c>
      <c r="C14" s="277"/>
      <c r="D14" s="276">
        <v>3800</v>
      </c>
      <c r="E14" s="276"/>
    </row>
    <row r="15" spans="1:5" s="1" customFormat="1" ht="18" customHeight="1">
      <c r="A15" s="5"/>
      <c r="B15" s="116" t="s">
        <v>277</v>
      </c>
      <c r="C15" s="277" t="s">
        <v>163</v>
      </c>
      <c r="D15" s="276">
        <v>5166</v>
      </c>
      <c r="E15" s="276"/>
    </row>
    <row r="16" spans="1:5" s="1" customFormat="1" ht="18" customHeight="1">
      <c r="A16" s="5"/>
      <c r="B16" s="116" t="s">
        <v>278</v>
      </c>
      <c r="C16" s="277"/>
      <c r="D16" s="276">
        <v>350</v>
      </c>
      <c r="E16" s="276"/>
    </row>
    <row r="17" spans="1:5" s="1" customFormat="1" ht="18" customHeight="1">
      <c r="A17" s="5"/>
      <c r="B17" s="116" t="s">
        <v>279</v>
      </c>
      <c r="C17" s="277"/>
      <c r="D17" s="276">
        <v>210</v>
      </c>
      <c r="E17" s="276"/>
    </row>
    <row r="18" spans="1:5" s="1" customFormat="1" ht="18" customHeight="1" thickBot="1">
      <c r="A18" s="6"/>
      <c r="B18" s="285" t="s">
        <v>280</v>
      </c>
      <c r="C18" s="277"/>
      <c r="D18" s="280">
        <v>50</v>
      </c>
      <c r="E18" s="280"/>
    </row>
    <row r="19" spans="1:5" s="1" customFormat="1" ht="18" customHeight="1" thickBot="1">
      <c r="A19" s="307"/>
      <c r="B19" s="308" t="s">
        <v>4</v>
      </c>
      <c r="C19" s="309"/>
      <c r="D19" s="310"/>
      <c r="E19" s="310">
        <f>SUM(D14:D18)</f>
        <v>9576</v>
      </c>
    </row>
    <row r="20" spans="1:5" s="1" customFormat="1" ht="18" customHeight="1">
      <c r="A20" s="301"/>
      <c r="B20" s="286" t="s">
        <v>289</v>
      </c>
      <c r="C20" s="282"/>
      <c r="D20" s="278"/>
      <c r="E20" s="278"/>
    </row>
    <row r="21" spans="1:5" s="1" customFormat="1" ht="18" customHeight="1">
      <c r="A21" s="5"/>
      <c r="B21" s="116" t="s">
        <v>357</v>
      </c>
      <c r="C21" s="277"/>
      <c r="D21" s="276">
        <v>1650</v>
      </c>
      <c r="E21" s="276"/>
    </row>
    <row r="22" spans="1:5" s="1" customFormat="1" ht="18" customHeight="1">
      <c r="A22" s="5"/>
      <c r="B22" s="116" t="s">
        <v>292</v>
      </c>
      <c r="C22" s="277"/>
      <c r="D22" s="276">
        <v>44</v>
      </c>
      <c r="E22" s="276"/>
    </row>
    <row r="23" spans="1:5" s="1" customFormat="1" ht="18" customHeight="1">
      <c r="A23" s="5"/>
      <c r="B23" s="116" t="s">
        <v>293</v>
      </c>
      <c r="C23" s="277"/>
      <c r="D23" s="276">
        <v>780</v>
      </c>
      <c r="E23" s="276"/>
    </row>
    <row r="24" spans="1:5" s="1" customFormat="1" ht="18" customHeight="1" thickBot="1">
      <c r="A24" s="6"/>
      <c r="B24" s="285" t="s">
        <v>294</v>
      </c>
      <c r="C24" s="277"/>
      <c r="D24" s="280">
        <v>740</v>
      </c>
      <c r="E24" s="280"/>
    </row>
    <row r="25" spans="1:5" s="1" customFormat="1" ht="18" customHeight="1" thickBot="1">
      <c r="A25" s="307"/>
      <c r="B25" s="308" t="s">
        <v>5</v>
      </c>
      <c r="C25" s="309"/>
      <c r="D25" s="310"/>
      <c r="E25" s="310">
        <f>SUM(D21:D24)</f>
        <v>3214</v>
      </c>
    </row>
    <row r="26" spans="1:5" s="1" customFormat="1" ht="18" customHeight="1">
      <c r="A26" s="301"/>
      <c r="B26" s="286" t="s">
        <v>290</v>
      </c>
      <c r="C26" s="282"/>
      <c r="D26" s="278"/>
      <c r="E26" s="278"/>
    </row>
    <row r="27" spans="1:5" s="1" customFormat="1" ht="18" customHeight="1">
      <c r="A27" s="5"/>
      <c r="B27" s="116" t="s">
        <v>305</v>
      </c>
      <c r="C27" s="277"/>
      <c r="D27" s="276">
        <v>35</v>
      </c>
      <c r="E27" s="276"/>
    </row>
    <row r="28" spans="1:5" s="1" customFormat="1" ht="18" customHeight="1">
      <c r="A28" s="5"/>
      <c r="B28" s="116" t="s">
        <v>306</v>
      </c>
      <c r="C28" s="277"/>
      <c r="D28" s="276">
        <v>200</v>
      </c>
      <c r="E28" s="276"/>
    </row>
    <row r="29" spans="1:5" s="1" customFormat="1" ht="18" customHeight="1">
      <c r="A29" s="6"/>
      <c r="B29" s="285" t="s">
        <v>307</v>
      </c>
      <c r="C29" s="277"/>
      <c r="D29" s="280">
        <v>180</v>
      </c>
      <c r="E29" s="280"/>
    </row>
    <row r="30" spans="1:5" s="1" customFormat="1" ht="18" customHeight="1">
      <c r="A30" s="6"/>
      <c r="B30" s="285" t="s">
        <v>308</v>
      </c>
      <c r="C30" s="277"/>
      <c r="D30" s="280">
        <v>35</v>
      </c>
      <c r="E30" s="280"/>
    </row>
    <row r="31" spans="1:5" s="1" customFormat="1" ht="18" customHeight="1">
      <c r="A31" s="6"/>
      <c r="B31" s="285" t="s">
        <v>309</v>
      </c>
      <c r="C31" s="277"/>
      <c r="D31" s="280">
        <v>280</v>
      </c>
      <c r="E31" s="280"/>
    </row>
    <row r="32" spans="1:5" s="1" customFormat="1" ht="18" customHeight="1" thickBot="1">
      <c r="A32" s="6"/>
      <c r="B32" s="285" t="s">
        <v>310</v>
      </c>
      <c r="C32" s="277"/>
      <c r="D32" s="276">
        <v>580</v>
      </c>
      <c r="E32" s="276"/>
    </row>
    <row r="33" spans="1:5" s="1" customFormat="1" ht="18" customHeight="1" thickBot="1">
      <c r="A33" s="424" t="s">
        <v>315</v>
      </c>
      <c r="B33" s="425"/>
      <c r="C33" s="304"/>
      <c r="D33" s="305"/>
      <c r="E33" s="305">
        <f>SUM(D27:D32)</f>
        <v>1310</v>
      </c>
    </row>
    <row r="34" spans="1:5" s="1" customFormat="1" ht="22.5" thickBot="1">
      <c r="A34" s="413" t="s">
        <v>3</v>
      </c>
      <c r="B34" s="423"/>
      <c r="C34" s="304"/>
      <c r="D34" s="305"/>
      <c r="E34" s="305">
        <f>SUM(E19+E25+E33)</f>
        <v>14100</v>
      </c>
    </row>
    <row r="35" spans="1:5" s="287" customFormat="1" ht="22.5" thickBot="1">
      <c r="A35" s="419" t="s">
        <v>291</v>
      </c>
      <c r="B35" s="420"/>
      <c r="C35" s="304"/>
      <c r="D35" s="306"/>
      <c r="E35" s="306">
        <f>SUM(E11-E34)</f>
        <v>-2500</v>
      </c>
    </row>
    <row r="36" spans="1:5" s="287" customFormat="1" ht="18" customHeight="1">
      <c r="A36" s="300" t="s">
        <v>281</v>
      </c>
      <c r="B36" s="281" t="s">
        <v>282</v>
      </c>
      <c r="C36" s="282"/>
      <c r="D36" s="288"/>
      <c r="E36" s="288"/>
    </row>
    <row r="37" spans="1:5" s="287" customFormat="1" ht="18" customHeight="1">
      <c r="A37" s="290"/>
      <c r="B37" s="116" t="s">
        <v>311</v>
      </c>
      <c r="C37" s="277"/>
      <c r="D37" s="289"/>
      <c r="E37" s="289">
        <v>200</v>
      </c>
    </row>
    <row r="38" spans="1:5" s="287" customFormat="1" ht="18" customHeight="1">
      <c r="A38" s="290"/>
      <c r="B38" s="116" t="s">
        <v>312</v>
      </c>
      <c r="C38" s="277"/>
      <c r="D38" s="292"/>
      <c r="E38" s="292">
        <f>SUM(D39+D40)</f>
        <v>200</v>
      </c>
    </row>
    <row r="39" spans="1:5" s="287" customFormat="1" ht="18" customHeight="1">
      <c r="A39" s="290"/>
      <c r="B39" s="293" t="s">
        <v>283</v>
      </c>
      <c r="C39" s="294"/>
      <c r="D39" s="289">
        <v>415</v>
      </c>
      <c r="E39" s="289"/>
    </row>
    <row r="40" spans="1:5" s="287" customFormat="1" ht="18" customHeight="1">
      <c r="A40" s="290"/>
      <c r="B40" s="293" t="s">
        <v>284</v>
      </c>
      <c r="C40" s="295"/>
      <c r="D40" s="291">
        <v>-215</v>
      </c>
      <c r="E40" s="291"/>
    </row>
    <row r="41" spans="1:5" s="287" customFormat="1" ht="18" customHeight="1">
      <c r="A41" s="290"/>
      <c r="B41" s="116" t="s">
        <v>313</v>
      </c>
      <c r="C41" s="277"/>
      <c r="D41" s="292"/>
      <c r="E41" s="292">
        <f>SUM(D42+D43)</f>
        <v>400</v>
      </c>
    </row>
    <row r="42" spans="1:5" s="287" customFormat="1" ht="18" customHeight="1">
      <c r="A42" s="290"/>
      <c r="B42" s="293" t="s">
        <v>283</v>
      </c>
      <c r="C42" s="293"/>
      <c r="D42" s="289">
        <v>500</v>
      </c>
      <c r="E42" s="289"/>
    </row>
    <row r="43" spans="1:5" s="287" customFormat="1" ht="18" customHeight="1">
      <c r="A43" s="290"/>
      <c r="B43" s="293" t="s">
        <v>284</v>
      </c>
      <c r="C43" s="293"/>
      <c r="D43" s="291">
        <v>-100</v>
      </c>
      <c r="E43" s="291"/>
    </row>
    <row r="44" spans="1:5" s="287" customFormat="1" ht="18" customHeight="1">
      <c r="A44" s="296"/>
      <c r="B44" s="297" t="s">
        <v>358</v>
      </c>
      <c r="C44" s="297"/>
      <c r="D44" s="298"/>
      <c r="E44" s="298">
        <v>1000</v>
      </c>
    </row>
    <row r="45" spans="1:5" s="287" customFormat="1" ht="18" customHeight="1" thickBot="1">
      <c r="A45" s="296"/>
      <c r="B45" s="285" t="s">
        <v>314</v>
      </c>
      <c r="C45" s="285"/>
      <c r="D45" s="298"/>
      <c r="E45" s="298">
        <v>700</v>
      </c>
    </row>
    <row r="46" spans="1:5" s="287" customFormat="1" ht="22.5" thickBot="1">
      <c r="A46" s="412" t="s">
        <v>285</v>
      </c>
      <c r="B46" s="413"/>
      <c r="C46" s="302"/>
      <c r="D46" s="303"/>
      <c r="E46" s="303">
        <f>SUM(E37:E45)</f>
        <v>2500</v>
      </c>
    </row>
    <row r="47" spans="2:3" ht="21.75">
      <c r="B47" s="3"/>
      <c r="C47" s="3"/>
    </row>
    <row r="48" spans="2:3" ht="21.75">
      <c r="B48" s="3"/>
      <c r="C48" s="3"/>
    </row>
    <row r="49" spans="2:3" ht="21.75">
      <c r="B49" s="3"/>
      <c r="C49" s="3"/>
    </row>
    <row r="50" spans="2:3" ht="21.75">
      <c r="B50" s="3"/>
      <c r="C50" s="3"/>
    </row>
    <row r="51" spans="2:3" ht="21.75">
      <c r="B51" s="3"/>
      <c r="C51" s="3"/>
    </row>
    <row r="52" spans="2:3" ht="21.75">
      <c r="B52" s="3"/>
      <c r="C52" s="3"/>
    </row>
    <row r="53" spans="2:3" ht="21.75">
      <c r="B53" s="3"/>
      <c r="C53" s="3"/>
    </row>
    <row r="54" spans="2:3" ht="21.75">
      <c r="B54" s="3"/>
      <c r="C54" s="3"/>
    </row>
    <row r="55" spans="2:3" ht="21.75">
      <c r="B55" s="3"/>
      <c r="C55" s="3"/>
    </row>
    <row r="56" spans="2:3" ht="21.75">
      <c r="B56" s="3"/>
      <c r="C56" s="3"/>
    </row>
    <row r="57" spans="2:3" ht="21.75">
      <c r="B57" s="3"/>
      <c r="C57" s="3"/>
    </row>
    <row r="58" spans="2:3" ht="21.75">
      <c r="B58" s="3"/>
      <c r="C58" s="3"/>
    </row>
    <row r="59" spans="2:3" ht="21.75">
      <c r="B59" s="3"/>
      <c r="C59" s="3"/>
    </row>
    <row r="60" spans="2:3" ht="21.75">
      <c r="B60" s="3"/>
      <c r="C60" s="3"/>
    </row>
    <row r="61" spans="2:3" ht="21.75">
      <c r="B61" s="3"/>
      <c r="C61" s="3"/>
    </row>
    <row r="62" spans="2:3" ht="21.75">
      <c r="B62" s="3"/>
      <c r="C62" s="3"/>
    </row>
    <row r="63" spans="2:3" ht="21.75">
      <c r="B63" s="3"/>
      <c r="C63" s="3"/>
    </row>
    <row r="64" spans="2:3" ht="21.75">
      <c r="B64" s="3"/>
      <c r="C64" s="3"/>
    </row>
    <row r="65" spans="2:3" ht="21.75">
      <c r="B65" s="3"/>
      <c r="C65" s="3"/>
    </row>
    <row r="66" spans="2:3" ht="21.75">
      <c r="B66" s="3"/>
      <c r="C66" s="3"/>
    </row>
    <row r="67" spans="2:3" ht="21.75">
      <c r="B67" s="3"/>
      <c r="C67" s="3"/>
    </row>
    <row r="68" spans="2:3" ht="21.75">
      <c r="B68" s="3"/>
      <c r="C68" s="3"/>
    </row>
    <row r="69" spans="2:3" ht="21.75">
      <c r="B69" s="3"/>
      <c r="C69" s="3"/>
    </row>
    <row r="70" spans="2:3" ht="21.75">
      <c r="B70" s="3"/>
      <c r="C70" s="3"/>
    </row>
    <row r="71" spans="2:3" ht="21.75">
      <c r="B71" s="3"/>
      <c r="C71" s="3"/>
    </row>
    <row r="72" spans="2:3" ht="21.75">
      <c r="B72" s="3"/>
      <c r="C72" s="3"/>
    </row>
    <row r="73" spans="2:3" ht="21.75">
      <c r="B73" s="3"/>
      <c r="C73" s="3"/>
    </row>
    <row r="74" spans="2:3" ht="21.75">
      <c r="B74" s="3"/>
      <c r="C74" s="3"/>
    </row>
    <row r="75" spans="2:3" ht="21.75">
      <c r="B75" s="3"/>
      <c r="C75" s="3"/>
    </row>
    <row r="76" spans="2:3" ht="21.75">
      <c r="B76" s="3"/>
      <c r="C76" s="3"/>
    </row>
    <row r="77" spans="2:3" ht="21.75">
      <c r="B77" s="3"/>
      <c r="C77" s="3"/>
    </row>
  </sheetData>
  <sheetProtection/>
  <mergeCells count="9">
    <mergeCell ref="A46:B46"/>
    <mergeCell ref="A3:E3"/>
    <mergeCell ref="A1:E1"/>
    <mergeCell ref="A2:E2"/>
    <mergeCell ref="A4:B4"/>
    <mergeCell ref="A35:B35"/>
    <mergeCell ref="D4:E4"/>
    <mergeCell ref="A34:B34"/>
    <mergeCell ref="A33:B33"/>
  </mergeCells>
  <printOptions horizontalCentered="1"/>
  <pageMargins left="0.07874015748031496" right="0.07874015748031496" top="1.5748031496062993" bottom="0.1968503937007874" header="0.7874015748031497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showGridLines="0" rightToLeft="1" zoomScalePageLayoutView="0" workbookViewId="0" topLeftCell="A19">
      <selection activeCell="B23" sqref="B23"/>
    </sheetView>
  </sheetViews>
  <sheetFormatPr defaultColWidth="9.140625" defaultRowHeight="12.75" customHeight="1"/>
  <cols>
    <col min="1" max="1" width="10.28125" style="15" customWidth="1"/>
    <col min="2" max="2" width="71.00390625" style="16" customWidth="1"/>
    <col min="3" max="3" width="14.57421875" style="16" bestFit="1" customWidth="1"/>
    <col min="4" max="6" width="9.140625" style="16" customWidth="1"/>
    <col min="7" max="7" width="12.00390625" style="16" bestFit="1" customWidth="1"/>
    <col min="8" max="16384" width="9.140625" style="16" customWidth="1"/>
  </cols>
  <sheetData>
    <row r="1" spans="1:3" s="7" customFormat="1" ht="22.5" customHeight="1">
      <c r="A1" s="426" t="s">
        <v>7</v>
      </c>
      <c r="B1" s="426"/>
      <c r="C1" s="426"/>
    </row>
    <row r="2" spans="1:3" s="7" customFormat="1" ht="22.5" customHeight="1">
      <c r="A2" s="427" t="s">
        <v>8</v>
      </c>
      <c r="B2" s="427"/>
      <c r="C2" s="427"/>
    </row>
    <row r="3" spans="1:3" s="7" customFormat="1" ht="22.5" customHeight="1">
      <c r="A3" s="427" t="s">
        <v>362</v>
      </c>
      <c r="B3" s="427"/>
      <c r="C3" s="427"/>
    </row>
    <row r="4" spans="1:3" s="7" customFormat="1" ht="14.25" customHeight="1" thickBot="1">
      <c r="A4" s="8"/>
      <c r="B4" s="430" t="s">
        <v>9</v>
      </c>
      <c r="C4" s="430"/>
    </row>
    <row r="5" spans="1:3" s="7" customFormat="1" ht="19.5" customHeight="1">
      <c r="A5" s="156" t="s">
        <v>10</v>
      </c>
      <c r="B5" s="428" t="s">
        <v>11</v>
      </c>
      <c r="C5" s="157" t="s">
        <v>12</v>
      </c>
    </row>
    <row r="6" spans="1:3" s="7" customFormat="1" ht="24.75" customHeight="1" thickBot="1">
      <c r="A6" s="158" t="s">
        <v>13</v>
      </c>
      <c r="B6" s="429"/>
      <c r="C6" s="159" t="s">
        <v>14</v>
      </c>
    </row>
    <row r="7" spans="1:3" s="7" customFormat="1" ht="22.5" customHeight="1">
      <c r="A7" s="9">
        <v>10100</v>
      </c>
      <c r="B7" s="10" t="s">
        <v>15</v>
      </c>
      <c r="C7" s="237">
        <v>63823</v>
      </c>
    </row>
    <row r="8" spans="1:3" s="7" customFormat="1" ht="22.5" customHeight="1">
      <c r="A8" s="11">
        <v>15300</v>
      </c>
      <c r="B8" s="12" t="s">
        <v>251</v>
      </c>
      <c r="C8" s="238">
        <v>1</v>
      </c>
    </row>
    <row r="9" spans="1:3" s="7" customFormat="1" ht="22.5" customHeight="1">
      <c r="A9" s="11">
        <v>10200</v>
      </c>
      <c r="B9" s="12" t="s">
        <v>268</v>
      </c>
      <c r="C9" s="238">
        <v>5</v>
      </c>
    </row>
    <row r="10" spans="1:3" s="7" customFormat="1" ht="22.5" customHeight="1">
      <c r="A10" s="11">
        <v>10400</v>
      </c>
      <c r="B10" s="12" t="s">
        <v>252</v>
      </c>
      <c r="C10" s="238">
        <v>500</v>
      </c>
    </row>
    <row r="11" spans="1:3" s="7" customFormat="1" ht="22.5" customHeight="1">
      <c r="A11" s="11">
        <v>10500</v>
      </c>
      <c r="B11" s="12" t="s">
        <v>16</v>
      </c>
      <c r="C11" s="238">
        <v>526258</v>
      </c>
    </row>
    <row r="12" spans="1:3" s="7" customFormat="1" ht="22.5" customHeight="1">
      <c r="A12" s="11">
        <v>10600</v>
      </c>
      <c r="B12" s="12" t="s">
        <v>17</v>
      </c>
      <c r="C12" s="238">
        <v>3984</v>
      </c>
    </row>
    <row r="13" spans="1:3" s="7" customFormat="1" ht="22.5" customHeight="1">
      <c r="A13" s="11">
        <v>10700</v>
      </c>
      <c r="B13" s="12" t="s">
        <v>18</v>
      </c>
      <c r="C13" s="238">
        <v>266</v>
      </c>
    </row>
    <row r="14" spans="1:3" s="7" customFormat="1" ht="22.5" customHeight="1">
      <c r="A14" s="11">
        <v>10800</v>
      </c>
      <c r="B14" s="12" t="s">
        <v>19</v>
      </c>
      <c r="C14" s="238">
        <v>569</v>
      </c>
    </row>
    <row r="15" spans="1:3" s="7" customFormat="1" ht="22.5" customHeight="1">
      <c r="A15" s="11">
        <v>10900</v>
      </c>
      <c r="B15" s="12" t="s">
        <v>20</v>
      </c>
      <c r="C15" s="238">
        <v>42764</v>
      </c>
    </row>
    <row r="16" spans="1:3" s="7" customFormat="1" ht="22.5" customHeight="1">
      <c r="A16" s="11">
        <v>11000</v>
      </c>
      <c r="B16" s="12" t="s">
        <v>21</v>
      </c>
      <c r="C16" s="238">
        <v>6701</v>
      </c>
    </row>
    <row r="17" spans="1:3" s="7" customFormat="1" ht="22.5" customHeight="1">
      <c r="A17" s="11">
        <v>11100</v>
      </c>
      <c r="B17" s="12" t="s">
        <v>269</v>
      </c>
      <c r="C17" s="238">
        <v>5818</v>
      </c>
    </row>
    <row r="18" spans="1:3" s="7" customFormat="1" ht="22.5" customHeight="1">
      <c r="A18" s="11">
        <v>11200</v>
      </c>
      <c r="B18" s="12" t="s">
        <v>22</v>
      </c>
      <c r="C18" s="238">
        <v>413</v>
      </c>
    </row>
    <row r="19" spans="1:3" s="7" customFormat="1" ht="22.5" customHeight="1">
      <c r="A19" s="11">
        <v>11300</v>
      </c>
      <c r="B19" s="12" t="s">
        <v>23</v>
      </c>
      <c r="C19" s="238">
        <v>29239</v>
      </c>
    </row>
    <row r="20" spans="1:3" s="7" customFormat="1" ht="22.5" customHeight="1">
      <c r="A20" s="11">
        <v>11400</v>
      </c>
      <c r="B20" s="12" t="s">
        <v>24</v>
      </c>
      <c r="C20" s="238">
        <v>2274</v>
      </c>
    </row>
    <row r="21" spans="1:3" s="7" customFormat="1" ht="22.5" customHeight="1">
      <c r="A21" s="11">
        <v>11500</v>
      </c>
      <c r="B21" s="12" t="s">
        <v>25</v>
      </c>
      <c r="C21" s="238">
        <v>1353</v>
      </c>
    </row>
    <row r="22" spans="1:3" s="7" customFormat="1" ht="22.5" customHeight="1">
      <c r="A22" s="11">
        <v>11600</v>
      </c>
      <c r="B22" s="12" t="s">
        <v>26</v>
      </c>
      <c r="C22" s="238">
        <v>407</v>
      </c>
    </row>
    <row r="23" spans="1:3" s="7" customFormat="1" ht="22.5" customHeight="1">
      <c r="A23" s="11">
        <v>11700</v>
      </c>
      <c r="B23" s="12" t="s">
        <v>27</v>
      </c>
      <c r="C23" s="238">
        <v>20772</v>
      </c>
    </row>
    <row r="24" spans="1:3" s="7" customFormat="1" ht="22.5" customHeight="1">
      <c r="A24" s="11">
        <v>11900</v>
      </c>
      <c r="B24" s="12" t="s">
        <v>28</v>
      </c>
      <c r="C24" s="238">
        <v>35360</v>
      </c>
    </row>
    <row r="25" spans="1:3" s="7" customFormat="1" ht="22.5" customHeight="1">
      <c r="A25" s="11">
        <v>12100</v>
      </c>
      <c r="B25" s="12" t="s">
        <v>29</v>
      </c>
      <c r="C25" s="238">
        <v>13370</v>
      </c>
    </row>
    <row r="26" spans="1:3" s="7" customFormat="1" ht="22.5" customHeight="1">
      <c r="A26" s="11">
        <v>12200</v>
      </c>
      <c r="B26" s="12" t="s">
        <v>30</v>
      </c>
      <c r="C26" s="238">
        <v>2</v>
      </c>
    </row>
    <row r="27" spans="1:3" s="7" customFormat="1" ht="22.5" customHeight="1">
      <c r="A27" s="11">
        <v>12300</v>
      </c>
      <c r="B27" s="12" t="s">
        <v>31</v>
      </c>
      <c r="C27" s="238">
        <v>15086</v>
      </c>
    </row>
    <row r="28" spans="1:3" s="7" customFormat="1" ht="22.5" customHeight="1">
      <c r="A28" s="11">
        <v>12400</v>
      </c>
      <c r="B28" s="12" t="s">
        <v>369</v>
      </c>
      <c r="C28" s="238">
        <v>3</v>
      </c>
    </row>
    <row r="29" spans="1:3" s="7" customFormat="1" ht="22.5" customHeight="1">
      <c r="A29" s="11">
        <v>12700</v>
      </c>
      <c r="B29" s="12" t="s">
        <v>32</v>
      </c>
      <c r="C29" s="238">
        <v>3702</v>
      </c>
    </row>
    <row r="30" spans="1:3" s="7" customFormat="1" ht="25.5">
      <c r="A30" s="11">
        <v>13000</v>
      </c>
      <c r="B30" s="12" t="s">
        <v>33</v>
      </c>
      <c r="C30" s="238">
        <v>6</v>
      </c>
    </row>
    <row r="31" spans="1:3" s="7" customFormat="1" ht="25.5">
      <c r="A31" s="11">
        <v>13100</v>
      </c>
      <c r="B31" s="12" t="s">
        <v>34</v>
      </c>
      <c r="C31" s="238">
        <v>8</v>
      </c>
    </row>
    <row r="32" spans="1:3" s="7" customFormat="1" ht="25.5">
      <c r="A32" s="11">
        <v>13700</v>
      </c>
      <c r="B32" s="12" t="s">
        <v>35</v>
      </c>
      <c r="C32" s="238">
        <v>2961</v>
      </c>
    </row>
    <row r="33" spans="1:3" s="7" customFormat="1" ht="25.5">
      <c r="A33" s="11">
        <v>14000</v>
      </c>
      <c r="B33" s="12" t="s">
        <v>267</v>
      </c>
      <c r="C33" s="238">
        <v>60</v>
      </c>
    </row>
    <row r="34" spans="1:3" s="7" customFormat="1" ht="25.5">
      <c r="A34" s="11">
        <v>14200</v>
      </c>
      <c r="B34" s="12" t="s">
        <v>36</v>
      </c>
      <c r="C34" s="238">
        <v>175205</v>
      </c>
    </row>
    <row r="35" spans="1:3" s="7" customFormat="1" ht="25.5">
      <c r="A35" s="11">
        <v>15000</v>
      </c>
      <c r="B35" s="12" t="s">
        <v>37</v>
      </c>
      <c r="C35" s="238">
        <v>500</v>
      </c>
    </row>
    <row r="36" spans="1:3" s="7" customFormat="1" ht="24.75" customHeight="1" thickBot="1">
      <c r="A36" s="270">
        <v>15500</v>
      </c>
      <c r="B36" s="271" t="s">
        <v>38</v>
      </c>
      <c r="C36" s="272">
        <v>857</v>
      </c>
    </row>
    <row r="37" spans="1:3" s="7" customFormat="1" ht="22.5" customHeight="1">
      <c r="A37" s="267">
        <v>15700</v>
      </c>
      <c r="B37" s="268" t="s">
        <v>322</v>
      </c>
      <c r="C37" s="269">
        <v>42</v>
      </c>
    </row>
    <row r="38" spans="1:3" s="7" customFormat="1" ht="22.5" customHeight="1">
      <c r="A38" s="11">
        <v>15900</v>
      </c>
      <c r="B38" s="12" t="s">
        <v>253</v>
      </c>
      <c r="C38" s="238">
        <v>238</v>
      </c>
    </row>
    <row r="39" spans="1:3" s="7" customFormat="1" ht="22.5" customHeight="1">
      <c r="A39" s="11">
        <v>16000</v>
      </c>
      <c r="B39" s="12" t="s">
        <v>39</v>
      </c>
      <c r="C39" s="238">
        <v>7</v>
      </c>
    </row>
    <row r="40" spans="1:3" s="7" customFormat="1" ht="22.5" customHeight="1">
      <c r="A40" s="11">
        <v>16100</v>
      </c>
      <c r="B40" s="12" t="s">
        <v>240</v>
      </c>
      <c r="C40" s="238">
        <v>6</v>
      </c>
    </row>
    <row r="41" spans="1:3" s="7" customFormat="1" ht="22.5" customHeight="1">
      <c r="A41" s="11">
        <v>16200</v>
      </c>
      <c r="B41" s="12" t="s">
        <v>40</v>
      </c>
      <c r="C41" s="238">
        <v>3170</v>
      </c>
    </row>
    <row r="42" spans="1:3" s="7" customFormat="1" ht="22.5" customHeight="1">
      <c r="A42" s="11">
        <v>16500</v>
      </c>
      <c r="B42" s="12" t="s">
        <v>41</v>
      </c>
      <c r="C42" s="238">
        <v>258</v>
      </c>
    </row>
    <row r="43" spans="1:3" s="7" customFormat="1" ht="22.5" customHeight="1">
      <c r="A43" s="11">
        <v>16700</v>
      </c>
      <c r="B43" s="12" t="s">
        <v>42</v>
      </c>
      <c r="C43" s="238">
        <v>11788</v>
      </c>
    </row>
    <row r="44" spans="1:3" s="7" customFormat="1" ht="22.5" customHeight="1">
      <c r="A44" s="11">
        <v>16800</v>
      </c>
      <c r="B44" s="12" t="s">
        <v>193</v>
      </c>
      <c r="C44" s="238">
        <v>5</v>
      </c>
    </row>
    <row r="45" spans="1:3" s="7" customFormat="1" ht="22.5" customHeight="1">
      <c r="A45" s="11">
        <v>16900</v>
      </c>
      <c r="B45" s="12" t="s">
        <v>194</v>
      </c>
      <c r="C45" s="238">
        <v>53</v>
      </c>
    </row>
    <row r="46" spans="1:3" s="7" customFormat="1" ht="22.5" customHeight="1">
      <c r="A46" s="11">
        <v>17600</v>
      </c>
      <c r="B46" s="12" t="s">
        <v>43</v>
      </c>
      <c r="C46" s="238">
        <v>248060</v>
      </c>
    </row>
    <row r="47" spans="1:3" s="7" customFormat="1" ht="22.5" customHeight="1">
      <c r="A47" s="11">
        <v>17800</v>
      </c>
      <c r="B47" s="12" t="s">
        <v>44</v>
      </c>
      <c r="C47" s="238">
        <v>1086</v>
      </c>
    </row>
    <row r="48" spans="1:3" s="7" customFormat="1" ht="22.5" customHeight="1">
      <c r="A48" s="11">
        <v>18300</v>
      </c>
      <c r="B48" s="12" t="s">
        <v>237</v>
      </c>
      <c r="C48" s="238">
        <v>2</v>
      </c>
    </row>
    <row r="49" spans="1:3" s="7" customFormat="1" ht="22.5" customHeight="1">
      <c r="A49" s="11">
        <v>18400</v>
      </c>
      <c r="B49" s="12" t="s">
        <v>261</v>
      </c>
      <c r="C49" s="238">
        <v>410</v>
      </c>
    </row>
    <row r="50" spans="1:3" s="7" customFormat="1" ht="22.5" customHeight="1">
      <c r="A50" s="11">
        <v>18500</v>
      </c>
      <c r="B50" s="12" t="s">
        <v>302</v>
      </c>
      <c r="C50" s="238">
        <v>2</v>
      </c>
    </row>
    <row r="51" spans="1:3" s="7" customFormat="1" ht="22.5" customHeight="1">
      <c r="A51" s="11">
        <v>18600</v>
      </c>
      <c r="B51" s="12" t="s">
        <v>238</v>
      </c>
      <c r="C51" s="238">
        <v>168</v>
      </c>
    </row>
    <row r="52" spans="1:3" s="7" customFormat="1" ht="22.5" customHeight="1">
      <c r="A52" s="11">
        <v>18900</v>
      </c>
      <c r="B52" s="12" t="s">
        <v>299</v>
      </c>
      <c r="C52" s="238">
        <v>3</v>
      </c>
    </row>
    <row r="53" spans="1:3" s="7" customFormat="1" ht="22.5" customHeight="1">
      <c r="A53" s="11">
        <v>19200</v>
      </c>
      <c r="B53" s="12" t="s">
        <v>323</v>
      </c>
      <c r="C53" s="238">
        <v>4082</v>
      </c>
    </row>
    <row r="54" spans="1:3" s="7" customFormat="1" ht="22.5" customHeight="1">
      <c r="A54" s="11">
        <v>19400</v>
      </c>
      <c r="B54" s="401" t="s">
        <v>295</v>
      </c>
      <c r="C54" s="238">
        <v>51976</v>
      </c>
    </row>
    <row r="55" spans="1:3" s="7" customFormat="1" ht="22.5" customHeight="1">
      <c r="A55" s="9">
        <v>19500</v>
      </c>
      <c r="B55" s="10" t="s">
        <v>332</v>
      </c>
      <c r="C55" s="237">
        <v>110</v>
      </c>
    </row>
    <row r="56" spans="1:3" s="7" customFormat="1" ht="22.5" customHeight="1">
      <c r="A56" s="11">
        <v>20400</v>
      </c>
      <c r="B56" s="12" t="s">
        <v>46</v>
      </c>
      <c r="C56" s="238">
        <v>200</v>
      </c>
    </row>
    <row r="57" spans="1:7" s="7" customFormat="1" ht="22.5" customHeight="1">
      <c r="A57" s="11">
        <v>20600</v>
      </c>
      <c r="B57" s="12" t="s">
        <v>47</v>
      </c>
      <c r="C57" s="238">
        <v>507241</v>
      </c>
      <c r="G57" s="266"/>
    </row>
    <row r="58" spans="1:3" s="7" customFormat="1" ht="22.5" customHeight="1">
      <c r="A58" s="11">
        <v>40500</v>
      </c>
      <c r="B58" s="12" t="s">
        <v>265</v>
      </c>
      <c r="C58" s="238">
        <v>534079</v>
      </c>
    </row>
    <row r="59" spans="1:3" s="7" customFormat="1" ht="22.5" customHeight="1" thickBot="1">
      <c r="A59" s="13">
        <v>19000</v>
      </c>
      <c r="B59" s="14" t="s">
        <v>48</v>
      </c>
      <c r="C59" s="237">
        <v>64747</v>
      </c>
    </row>
    <row r="60" spans="1:3" s="7" customFormat="1" ht="22.5" customHeight="1" thickBot="1">
      <c r="A60" s="155"/>
      <c r="B60" s="253" t="s">
        <v>49</v>
      </c>
      <c r="C60" s="254">
        <f>SUM(C7:C59)</f>
        <v>2380000</v>
      </c>
    </row>
  </sheetData>
  <sheetProtection/>
  <mergeCells count="5">
    <mergeCell ref="A1:C1"/>
    <mergeCell ref="A2:C2"/>
    <mergeCell ref="A3:C3"/>
    <mergeCell ref="B5:B6"/>
    <mergeCell ref="B4:C4"/>
  </mergeCells>
  <printOptions horizontalCentered="1"/>
  <pageMargins left="0.7480314960629921" right="0.9448818897637796" top="0.7874015748031497" bottom="0.7874015748031497" header="0.1968503937007874" footer="0.5118110236220472"/>
  <pageSetup horizontalDpi="600" verticalDpi="600" orientation="portrait" paperSize="9" scale="92" r:id="rId1"/>
  <headerFooter alignWithMargins="0"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showGridLines="0" rightToLeft="1" zoomScalePageLayoutView="0" workbookViewId="0" topLeftCell="A88">
      <selection activeCell="C27" sqref="C27"/>
    </sheetView>
  </sheetViews>
  <sheetFormatPr defaultColWidth="9.140625" defaultRowHeight="12.75"/>
  <cols>
    <col min="1" max="1" width="12.00390625" style="16" customWidth="1"/>
    <col min="2" max="2" width="4.7109375" style="16" customWidth="1"/>
    <col min="3" max="3" width="64.421875" style="16" customWidth="1"/>
    <col min="4" max="4" width="13.8515625" style="16" customWidth="1"/>
    <col min="5" max="16384" width="9.140625" style="16" customWidth="1"/>
  </cols>
  <sheetData>
    <row r="1" spans="1:4" ht="19.5" customHeight="1">
      <c r="A1" s="431" t="s">
        <v>50</v>
      </c>
      <c r="B1" s="431"/>
      <c r="C1" s="431"/>
      <c r="D1" s="431"/>
    </row>
    <row r="2" spans="1:4" s="7" customFormat="1" ht="19.5" customHeight="1">
      <c r="A2" s="427" t="s">
        <v>51</v>
      </c>
      <c r="B2" s="427"/>
      <c r="C2" s="427"/>
      <c r="D2" s="427"/>
    </row>
    <row r="3" spans="1:4" s="7" customFormat="1" ht="19.5" customHeight="1">
      <c r="A3" s="427" t="s">
        <v>361</v>
      </c>
      <c r="B3" s="427"/>
      <c r="C3" s="427"/>
      <c r="D3" s="427"/>
    </row>
    <row r="4" spans="1:4" ht="14.25" customHeight="1" thickBot="1">
      <c r="A4" s="433" t="s">
        <v>9</v>
      </c>
      <c r="B4" s="433"/>
      <c r="C4" s="433"/>
      <c r="D4" s="433"/>
    </row>
    <row r="5" spans="1:4" s="17" customFormat="1" ht="20.25" customHeight="1">
      <c r="A5" s="164" t="s">
        <v>10</v>
      </c>
      <c r="B5" s="434" t="s">
        <v>11</v>
      </c>
      <c r="C5" s="435"/>
      <c r="D5" s="165" t="s">
        <v>12</v>
      </c>
    </row>
    <row r="6" spans="1:4" s="17" customFormat="1" ht="20.25" customHeight="1" thickBot="1">
      <c r="A6" s="166" t="s">
        <v>13</v>
      </c>
      <c r="B6" s="436"/>
      <c r="C6" s="437"/>
      <c r="D6" s="167" t="s">
        <v>14</v>
      </c>
    </row>
    <row r="7" spans="1:4" s="7" customFormat="1" ht="21" customHeight="1">
      <c r="A7" s="18"/>
      <c r="B7" s="19" t="s">
        <v>52</v>
      </c>
      <c r="C7" s="20" t="s">
        <v>99</v>
      </c>
      <c r="D7" s="140"/>
    </row>
    <row r="8" spans="1:4" s="24" customFormat="1" ht="21" customHeight="1">
      <c r="A8" s="21">
        <v>15300</v>
      </c>
      <c r="B8" s="22"/>
      <c r="C8" s="23" t="s">
        <v>251</v>
      </c>
      <c r="D8" s="141">
        <v>1</v>
      </c>
    </row>
    <row r="9" spans="1:4" s="24" customFormat="1" ht="21" customHeight="1">
      <c r="A9" s="21">
        <v>10200</v>
      </c>
      <c r="B9" s="22"/>
      <c r="C9" s="23" t="s">
        <v>268</v>
      </c>
      <c r="D9" s="141">
        <v>5</v>
      </c>
    </row>
    <row r="10" spans="1:4" s="24" customFormat="1" ht="21" customHeight="1">
      <c r="A10" s="21">
        <v>10400</v>
      </c>
      <c r="B10" s="22"/>
      <c r="C10" s="23" t="s">
        <v>254</v>
      </c>
      <c r="D10" s="141">
        <v>500</v>
      </c>
    </row>
    <row r="11" spans="1:4" s="24" customFormat="1" ht="21" customHeight="1">
      <c r="A11" s="21">
        <v>10500</v>
      </c>
      <c r="B11" s="22"/>
      <c r="C11" s="23" t="s">
        <v>53</v>
      </c>
      <c r="D11" s="141">
        <v>526258</v>
      </c>
    </row>
    <row r="12" spans="1:4" s="24" customFormat="1" ht="21" customHeight="1">
      <c r="A12" s="21">
        <v>10600</v>
      </c>
      <c r="B12" s="22"/>
      <c r="C12" s="23" t="s">
        <v>54</v>
      </c>
      <c r="D12" s="141">
        <v>3984</v>
      </c>
    </row>
    <row r="13" spans="1:4" s="24" customFormat="1" ht="21" customHeight="1">
      <c r="A13" s="21">
        <v>12200</v>
      </c>
      <c r="B13" s="22"/>
      <c r="C13" s="23" t="s">
        <v>30</v>
      </c>
      <c r="D13" s="141">
        <v>2</v>
      </c>
    </row>
    <row r="14" spans="1:4" s="24" customFormat="1" ht="21" customHeight="1">
      <c r="A14" s="21">
        <v>12700</v>
      </c>
      <c r="B14" s="22"/>
      <c r="C14" s="23" t="s">
        <v>55</v>
      </c>
      <c r="D14" s="141">
        <v>3702</v>
      </c>
    </row>
    <row r="15" spans="1:4" s="24" customFormat="1" ht="21" customHeight="1">
      <c r="A15" s="21">
        <v>13000</v>
      </c>
      <c r="B15" s="22"/>
      <c r="C15" s="23" t="s">
        <v>56</v>
      </c>
      <c r="D15" s="141">
        <v>6</v>
      </c>
    </row>
    <row r="16" spans="1:4" s="24" customFormat="1" ht="21" customHeight="1">
      <c r="A16" s="21">
        <v>14000</v>
      </c>
      <c r="B16" s="22"/>
      <c r="C16" s="23" t="s">
        <v>325</v>
      </c>
      <c r="D16" s="141">
        <v>60</v>
      </c>
    </row>
    <row r="17" spans="1:4" s="24" customFormat="1" ht="21" customHeight="1">
      <c r="A17" s="21">
        <v>16000</v>
      </c>
      <c r="B17" s="22"/>
      <c r="C17" s="23" t="s">
        <v>57</v>
      </c>
      <c r="D17" s="141">
        <v>7</v>
      </c>
    </row>
    <row r="18" spans="1:4" s="24" customFormat="1" ht="21" customHeight="1">
      <c r="A18" s="25">
        <v>16100</v>
      </c>
      <c r="B18" s="26"/>
      <c r="C18" s="27" t="s">
        <v>240</v>
      </c>
      <c r="D18" s="142">
        <v>6</v>
      </c>
    </row>
    <row r="19" spans="1:4" s="24" customFormat="1" ht="21" customHeight="1" thickBot="1">
      <c r="A19" s="25">
        <v>18300</v>
      </c>
      <c r="B19" s="26"/>
      <c r="C19" s="27" t="s">
        <v>237</v>
      </c>
      <c r="D19" s="142">
        <v>2</v>
      </c>
    </row>
    <row r="20" spans="1:4" s="24" customFormat="1" ht="21" customHeight="1" thickBot="1">
      <c r="A20" s="160"/>
      <c r="B20" s="161"/>
      <c r="C20" s="162" t="s">
        <v>58</v>
      </c>
      <c r="D20" s="163">
        <f>SUM(D8:D19)</f>
        <v>534533</v>
      </c>
    </row>
    <row r="21" spans="1:4" s="24" customFormat="1" ht="21" customHeight="1">
      <c r="A21" s="18"/>
      <c r="B21" s="19" t="s">
        <v>59</v>
      </c>
      <c r="C21" s="20" t="s">
        <v>100</v>
      </c>
      <c r="D21" s="140"/>
    </row>
    <row r="22" spans="1:4" s="24" customFormat="1" ht="21" customHeight="1" thickBot="1">
      <c r="A22" s="25">
        <v>20400</v>
      </c>
      <c r="B22" s="26"/>
      <c r="C22" s="27" t="s">
        <v>60</v>
      </c>
      <c r="D22" s="142">
        <v>200</v>
      </c>
    </row>
    <row r="23" spans="1:4" s="24" customFormat="1" ht="21" customHeight="1" thickBot="1">
      <c r="A23" s="160"/>
      <c r="B23" s="161"/>
      <c r="C23" s="162" t="s">
        <v>61</v>
      </c>
      <c r="D23" s="163">
        <f>SUM(D21:D22)</f>
        <v>200</v>
      </c>
    </row>
    <row r="24" spans="1:4" s="7" customFormat="1" ht="21" customHeight="1">
      <c r="A24" s="18"/>
      <c r="B24" s="19" t="s">
        <v>62</v>
      </c>
      <c r="C24" s="20" t="s">
        <v>259</v>
      </c>
      <c r="D24" s="140"/>
    </row>
    <row r="25" spans="1:4" s="24" customFormat="1" ht="21" customHeight="1">
      <c r="A25" s="21">
        <v>10700</v>
      </c>
      <c r="B25" s="22"/>
      <c r="C25" s="23" t="s">
        <v>63</v>
      </c>
      <c r="D25" s="141">
        <v>266</v>
      </c>
    </row>
    <row r="26" spans="1:4" s="24" customFormat="1" ht="21" customHeight="1">
      <c r="A26" s="21">
        <v>11200</v>
      </c>
      <c r="B26" s="22"/>
      <c r="C26" s="23" t="s">
        <v>64</v>
      </c>
      <c r="D26" s="141">
        <v>413</v>
      </c>
    </row>
    <row r="27" spans="1:4" s="24" customFormat="1" ht="21" customHeight="1">
      <c r="A27" s="21">
        <v>12400</v>
      </c>
      <c r="B27" s="22"/>
      <c r="C27" s="23" t="s">
        <v>369</v>
      </c>
      <c r="D27" s="141">
        <v>3</v>
      </c>
    </row>
    <row r="28" spans="1:4" s="24" customFormat="1" ht="21" customHeight="1">
      <c r="A28" s="21">
        <v>16200</v>
      </c>
      <c r="B28" s="22"/>
      <c r="C28" s="23" t="s">
        <v>65</v>
      </c>
      <c r="D28" s="141">
        <v>3170</v>
      </c>
    </row>
    <row r="29" spans="1:4" s="24" customFormat="1" ht="21" customHeight="1">
      <c r="A29" s="21">
        <v>19200</v>
      </c>
      <c r="B29" s="22"/>
      <c r="C29" s="23" t="s">
        <v>324</v>
      </c>
      <c r="D29" s="141">
        <v>4082</v>
      </c>
    </row>
    <row r="30" spans="1:4" s="24" customFormat="1" ht="21" customHeight="1">
      <c r="A30" s="21">
        <v>19500</v>
      </c>
      <c r="B30" s="22"/>
      <c r="C30" s="23" t="s">
        <v>353</v>
      </c>
      <c r="D30" s="141">
        <v>110</v>
      </c>
    </row>
    <row r="31" spans="1:4" s="24" customFormat="1" ht="21" customHeight="1" thickBot="1">
      <c r="A31" s="28">
        <v>20600</v>
      </c>
      <c r="B31" s="29"/>
      <c r="C31" s="30" t="s">
        <v>66</v>
      </c>
      <c r="D31" s="140">
        <v>507241</v>
      </c>
    </row>
    <row r="32" spans="1:4" s="24" customFormat="1" ht="21" customHeight="1" thickBot="1">
      <c r="A32" s="160"/>
      <c r="B32" s="161"/>
      <c r="C32" s="162" t="s">
        <v>258</v>
      </c>
      <c r="D32" s="163">
        <f>SUM(D25:D31)</f>
        <v>515285</v>
      </c>
    </row>
    <row r="33" spans="1:4" s="7" customFormat="1" ht="21" customHeight="1">
      <c r="A33" s="18"/>
      <c r="B33" s="19" t="s">
        <v>67</v>
      </c>
      <c r="C33" s="20" t="s">
        <v>101</v>
      </c>
      <c r="D33" s="140"/>
    </row>
    <row r="34" spans="1:4" s="24" customFormat="1" ht="21" customHeight="1">
      <c r="A34" s="33">
        <v>11300</v>
      </c>
      <c r="B34" s="22"/>
      <c r="C34" s="23" t="s">
        <v>250</v>
      </c>
      <c r="D34" s="141">
        <v>10</v>
      </c>
    </row>
    <row r="35" spans="1:4" s="24" customFormat="1" ht="21" customHeight="1">
      <c r="A35" s="21">
        <v>11400</v>
      </c>
      <c r="B35" s="22"/>
      <c r="C35" s="23" t="s">
        <v>69</v>
      </c>
      <c r="D35" s="141">
        <v>2274</v>
      </c>
    </row>
    <row r="36" spans="1:4" s="24" customFormat="1" ht="21" customHeight="1">
      <c r="A36" s="21">
        <v>13700</v>
      </c>
      <c r="B36" s="22"/>
      <c r="C36" s="23" t="s">
        <v>35</v>
      </c>
      <c r="D36" s="141">
        <v>2961</v>
      </c>
    </row>
    <row r="37" spans="1:4" s="24" customFormat="1" ht="21" customHeight="1">
      <c r="A37" s="21">
        <v>15500</v>
      </c>
      <c r="B37" s="22"/>
      <c r="C37" s="23" t="s">
        <v>70</v>
      </c>
      <c r="D37" s="141">
        <v>857</v>
      </c>
    </row>
    <row r="38" spans="1:4" s="24" customFormat="1" ht="21" customHeight="1">
      <c r="A38" s="21">
        <v>16800</v>
      </c>
      <c r="B38" s="22"/>
      <c r="C38" s="23" t="s">
        <v>193</v>
      </c>
      <c r="D38" s="141">
        <v>5</v>
      </c>
    </row>
    <row r="39" spans="1:4" s="24" customFormat="1" ht="21" customHeight="1">
      <c r="A39" s="21">
        <v>16900</v>
      </c>
      <c r="B39" s="22"/>
      <c r="C39" s="23" t="s">
        <v>194</v>
      </c>
      <c r="D39" s="141">
        <v>53</v>
      </c>
    </row>
    <row r="40" spans="1:4" s="24" customFormat="1" ht="21" customHeight="1">
      <c r="A40" s="31">
        <v>17600</v>
      </c>
      <c r="B40" s="29"/>
      <c r="C40" s="32" t="s">
        <v>102</v>
      </c>
      <c r="D40" s="140">
        <v>1300</v>
      </c>
    </row>
    <row r="41" spans="1:4" s="24" customFormat="1" ht="21" customHeight="1" thickBot="1">
      <c r="A41" s="21">
        <v>18500</v>
      </c>
      <c r="B41" s="22"/>
      <c r="C41" s="23" t="s">
        <v>302</v>
      </c>
      <c r="D41" s="141">
        <v>2</v>
      </c>
    </row>
    <row r="42" spans="1:4" s="24" customFormat="1" ht="21" customHeight="1" thickBot="1">
      <c r="A42" s="160"/>
      <c r="B42" s="161"/>
      <c r="C42" s="162" t="s">
        <v>71</v>
      </c>
      <c r="D42" s="163">
        <f>SUM(D34:D41)</f>
        <v>7462</v>
      </c>
    </row>
    <row r="43" spans="1:5" s="24" customFormat="1" ht="24.75">
      <c r="A43" s="432" t="s">
        <v>72</v>
      </c>
      <c r="B43" s="432"/>
      <c r="C43" s="432"/>
      <c r="D43" s="432"/>
      <c r="E43" s="16"/>
    </row>
    <row r="44" spans="1:5" s="24" customFormat="1" ht="24" customHeight="1">
      <c r="A44" s="427" t="s">
        <v>51</v>
      </c>
      <c r="B44" s="427"/>
      <c r="C44" s="427"/>
      <c r="D44" s="427"/>
      <c r="E44" s="7"/>
    </row>
    <row r="45" spans="1:5" s="24" customFormat="1" ht="22.5" customHeight="1">
      <c r="A45" s="427" t="s">
        <v>361</v>
      </c>
      <c r="B45" s="427"/>
      <c r="C45" s="427"/>
      <c r="D45" s="427"/>
      <c r="E45" s="7"/>
    </row>
    <row r="46" spans="1:5" s="24" customFormat="1" ht="15" customHeight="1" thickBot="1">
      <c r="A46" s="433" t="s">
        <v>9</v>
      </c>
      <c r="B46" s="433"/>
      <c r="C46" s="433"/>
      <c r="D46" s="433"/>
      <c r="E46" s="16"/>
    </row>
    <row r="47" spans="1:5" s="24" customFormat="1" ht="18.75" customHeight="1">
      <c r="A47" s="168" t="s">
        <v>10</v>
      </c>
      <c r="B47" s="438" t="s">
        <v>11</v>
      </c>
      <c r="C47" s="439"/>
      <c r="D47" s="169" t="s">
        <v>12</v>
      </c>
      <c r="E47" s="16"/>
    </row>
    <row r="48" spans="1:5" s="24" customFormat="1" ht="18" customHeight="1" thickBot="1">
      <c r="A48" s="170" t="s">
        <v>13</v>
      </c>
      <c r="B48" s="440"/>
      <c r="C48" s="441"/>
      <c r="D48" s="171" t="s">
        <v>14</v>
      </c>
      <c r="E48" s="16"/>
    </row>
    <row r="49" spans="1:5" s="24" customFormat="1" ht="25.5">
      <c r="A49" s="18"/>
      <c r="B49" s="19" t="s">
        <v>73</v>
      </c>
      <c r="C49" s="20" t="s">
        <v>103</v>
      </c>
      <c r="D49" s="140"/>
      <c r="E49" s="16"/>
    </row>
    <row r="50" spans="1:5" s="24" customFormat="1" ht="22.5" customHeight="1" thickBot="1">
      <c r="A50" s="25">
        <v>11300</v>
      </c>
      <c r="B50" s="26"/>
      <c r="C50" s="27" t="s">
        <v>68</v>
      </c>
      <c r="D50" s="142">
        <v>29229</v>
      </c>
      <c r="E50" s="16"/>
    </row>
    <row r="51" spans="1:5" s="24" customFormat="1" ht="26.25" thickBot="1">
      <c r="A51" s="160"/>
      <c r="B51" s="161"/>
      <c r="C51" s="162" t="s">
        <v>74</v>
      </c>
      <c r="D51" s="163">
        <f>SUM(D50)</f>
        <v>29229</v>
      </c>
      <c r="E51" s="16"/>
    </row>
    <row r="52" spans="1:4" s="7" customFormat="1" ht="22.5" customHeight="1">
      <c r="A52" s="18"/>
      <c r="B52" s="19" t="s">
        <v>75</v>
      </c>
      <c r="C52" s="20" t="s">
        <v>104</v>
      </c>
      <c r="D52" s="140"/>
    </row>
    <row r="53" spans="1:4" s="24" customFormat="1" ht="25.5">
      <c r="A53" s="21">
        <v>11500</v>
      </c>
      <c r="B53" s="22"/>
      <c r="C53" s="23" t="s">
        <v>25</v>
      </c>
      <c r="D53" s="141">
        <v>1353</v>
      </c>
    </row>
    <row r="54" spans="1:4" s="24" customFormat="1" ht="22.5" customHeight="1">
      <c r="A54" s="21">
        <v>13100</v>
      </c>
      <c r="B54" s="22"/>
      <c r="C54" s="23" t="s">
        <v>34</v>
      </c>
      <c r="D54" s="141">
        <v>8</v>
      </c>
    </row>
    <row r="55" spans="1:4" s="24" customFormat="1" ht="22.5" customHeight="1">
      <c r="A55" s="402">
        <v>17600</v>
      </c>
      <c r="B55" s="26"/>
      <c r="C55" s="27" t="s">
        <v>76</v>
      </c>
      <c r="D55" s="142">
        <v>246760</v>
      </c>
    </row>
    <row r="56" spans="1:4" s="24" customFormat="1" ht="22.5" customHeight="1" thickBot="1">
      <c r="A56" s="402">
        <v>18900</v>
      </c>
      <c r="B56" s="26"/>
      <c r="C56" s="27" t="s">
        <v>299</v>
      </c>
      <c r="D56" s="142">
        <v>3</v>
      </c>
    </row>
    <row r="57" spans="1:4" s="24" customFormat="1" ht="26.25" thickBot="1">
      <c r="A57" s="160"/>
      <c r="B57" s="161"/>
      <c r="C57" s="162" t="s">
        <v>77</v>
      </c>
      <c r="D57" s="163">
        <f>SUM(D53:D56)</f>
        <v>248124</v>
      </c>
    </row>
    <row r="58" spans="1:4" s="7" customFormat="1" ht="22.5" customHeight="1">
      <c r="A58" s="18"/>
      <c r="B58" s="19" t="s">
        <v>78</v>
      </c>
      <c r="C58" s="20" t="s">
        <v>105</v>
      </c>
      <c r="D58" s="140"/>
    </row>
    <row r="59" spans="1:4" s="7" customFormat="1" ht="22.5" customHeight="1">
      <c r="A59" s="33">
        <v>10100</v>
      </c>
      <c r="B59" s="22"/>
      <c r="C59" s="259" t="s">
        <v>79</v>
      </c>
      <c r="D59" s="141"/>
    </row>
    <row r="60" spans="1:4" s="7" customFormat="1" ht="22.5" customHeight="1">
      <c r="A60" s="33">
        <v>10103</v>
      </c>
      <c r="B60" s="22"/>
      <c r="C60" s="263" t="s">
        <v>222</v>
      </c>
      <c r="D60" s="141">
        <v>55252</v>
      </c>
    </row>
    <row r="61" spans="1:6" s="7" customFormat="1" ht="22.5" customHeight="1">
      <c r="A61" s="34">
        <v>10107</v>
      </c>
      <c r="B61" s="35"/>
      <c r="C61" s="264" t="s">
        <v>247</v>
      </c>
      <c r="D61" s="143">
        <v>8571</v>
      </c>
      <c r="F61" s="312"/>
    </row>
    <row r="62" spans="1:4" s="24" customFormat="1" ht="25.5">
      <c r="A62" s="33">
        <v>11900</v>
      </c>
      <c r="B62" s="22"/>
      <c r="C62" s="23" t="s">
        <v>248</v>
      </c>
      <c r="D62" s="141">
        <v>35360</v>
      </c>
    </row>
    <row r="63" spans="1:4" s="24" customFormat="1" ht="48">
      <c r="A63" s="33" t="s">
        <v>81</v>
      </c>
      <c r="B63" s="22"/>
      <c r="C63" s="23" t="s">
        <v>326</v>
      </c>
      <c r="D63" s="141">
        <v>13370</v>
      </c>
    </row>
    <row r="64" spans="1:4" s="24" customFormat="1" ht="39.75" customHeight="1">
      <c r="A64" s="36" t="s">
        <v>359</v>
      </c>
      <c r="B64" s="22"/>
      <c r="C64" s="23" t="s">
        <v>82</v>
      </c>
      <c r="D64" s="141">
        <v>9075</v>
      </c>
    </row>
    <row r="65" spans="1:4" s="24" customFormat="1" ht="25.5">
      <c r="A65" s="21">
        <v>12307</v>
      </c>
      <c r="B65" s="22"/>
      <c r="C65" s="23" t="s">
        <v>327</v>
      </c>
      <c r="D65" s="141">
        <v>6011</v>
      </c>
    </row>
    <row r="66" spans="1:4" s="24" customFormat="1" ht="25.5">
      <c r="A66" s="21">
        <v>14225</v>
      </c>
      <c r="B66" s="22"/>
      <c r="C66" s="23" t="s">
        <v>45</v>
      </c>
      <c r="D66" s="141">
        <v>66223</v>
      </c>
    </row>
    <row r="67" spans="1:4" s="24" customFormat="1" ht="26.25" thickBot="1">
      <c r="A67" s="28">
        <v>17800</v>
      </c>
      <c r="B67" s="29"/>
      <c r="C67" s="30" t="s">
        <v>44</v>
      </c>
      <c r="D67" s="140">
        <v>1086</v>
      </c>
    </row>
    <row r="68" spans="1:4" s="24" customFormat="1" ht="26.25" thickBot="1">
      <c r="A68" s="160"/>
      <c r="B68" s="161"/>
      <c r="C68" s="162" t="s">
        <v>83</v>
      </c>
      <c r="D68" s="163">
        <f>SUM(D60:D67)</f>
        <v>194948</v>
      </c>
    </row>
    <row r="69" spans="1:4" s="24" customFormat="1" ht="25.5">
      <c r="A69" s="37"/>
      <c r="B69" s="38" t="s">
        <v>84</v>
      </c>
      <c r="C69" s="39" t="s">
        <v>319</v>
      </c>
      <c r="D69" s="144"/>
    </row>
    <row r="70" spans="1:4" s="24" customFormat="1" ht="25.5">
      <c r="A70" s="40">
        <v>10800</v>
      </c>
      <c r="B70" s="41"/>
      <c r="C70" s="42" t="s">
        <v>85</v>
      </c>
      <c r="D70" s="145">
        <v>569</v>
      </c>
    </row>
    <row r="71" spans="1:4" s="24" customFormat="1" ht="25.5">
      <c r="A71" s="40">
        <v>11600</v>
      </c>
      <c r="B71" s="41"/>
      <c r="C71" s="42" t="s">
        <v>26</v>
      </c>
      <c r="D71" s="145">
        <v>407</v>
      </c>
    </row>
    <row r="72" spans="1:4" s="24" customFormat="1" ht="25.5">
      <c r="A72" s="40">
        <v>15000</v>
      </c>
      <c r="B72" s="41"/>
      <c r="C72" s="42" t="s">
        <v>37</v>
      </c>
      <c r="D72" s="145">
        <v>500</v>
      </c>
    </row>
    <row r="73" spans="1:4" s="24" customFormat="1" ht="25.5">
      <c r="A73" s="40">
        <v>15900</v>
      </c>
      <c r="B73" s="41"/>
      <c r="C73" s="42" t="s">
        <v>255</v>
      </c>
      <c r="D73" s="145">
        <v>238</v>
      </c>
    </row>
    <row r="74" spans="1:4" s="24" customFormat="1" ht="25.5">
      <c r="A74" s="40">
        <v>16500</v>
      </c>
      <c r="B74" s="41"/>
      <c r="C74" s="42" t="s">
        <v>41</v>
      </c>
      <c r="D74" s="145">
        <v>258</v>
      </c>
    </row>
    <row r="75" spans="1:4" s="24" customFormat="1" ht="26.25" thickBot="1">
      <c r="A75" s="43">
        <v>18400</v>
      </c>
      <c r="B75" s="44"/>
      <c r="C75" s="45" t="s">
        <v>261</v>
      </c>
      <c r="D75" s="144">
        <v>410</v>
      </c>
    </row>
    <row r="76" spans="1:4" s="24" customFormat="1" ht="26.25" thickBot="1">
      <c r="A76" s="172"/>
      <c r="B76" s="173"/>
      <c r="C76" s="174" t="s">
        <v>86</v>
      </c>
      <c r="D76" s="175">
        <f>SUM(D69:D75)</f>
        <v>2382</v>
      </c>
    </row>
    <row r="77" spans="1:4" ht="24.75">
      <c r="A77" s="432" t="s">
        <v>72</v>
      </c>
      <c r="B77" s="432"/>
      <c r="C77" s="432"/>
      <c r="D77" s="432"/>
    </row>
    <row r="78" spans="1:4" s="7" customFormat="1" ht="24.75" customHeight="1">
      <c r="A78" s="427" t="s">
        <v>51</v>
      </c>
      <c r="B78" s="427"/>
      <c r="C78" s="427"/>
      <c r="D78" s="427"/>
    </row>
    <row r="79" spans="1:4" s="7" customFormat="1" ht="24.75" customHeight="1">
      <c r="A79" s="427" t="s">
        <v>361</v>
      </c>
      <c r="B79" s="427"/>
      <c r="C79" s="427"/>
      <c r="D79" s="427"/>
    </row>
    <row r="80" spans="1:4" ht="25.5" thickBot="1">
      <c r="A80" s="433" t="s">
        <v>9</v>
      </c>
      <c r="B80" s="433"/>
      <c r="C80" s="433"/>
      <c r="D80" s="433"/>
    </row>
    <row r="81" spans="1:4" ht="24.75">
      <c r="A81" s="168" t="s">
        <v>10</v>
      </c>
      <c r="B81" s="434" t="s">
        <v>11</v>
      </c>
      <c r="C81" s="435"/>
      <c r="D81" s="169" t="s">
        <v>12</v>
      </c>
    </row>
    <row r="82" spans="1:4" ht="25.5" thickBot="1">
      <c r="A82" s="170" t="s">
        <v>13</v>
      </c>
      <c r="B82" s="436"/>
      <c r="C82" s="437"/>
      <c r="D82" s="171" t="s">
        <v>14</v>
      </c>
    </row>
    <row r="83" spans="1:4" ht="21.75" customHeight="1">
      <c r="A83" s="37"/>
      <c r="B83" s="38" t="s">
        <v>87</v>
      </c>
      <c r="C83" s="39" t="s">
        <v>106</v>
      </c>
      <c r="D83" s="144"/>
    </row>
    <row r="84" spans="1:4" ht="21.75" customHeight="1" thickBot="1">
      <c r="A84" s="46">
        <v>11000</v>
      </c>
      <c r="B84" s="47"/>
      <c r="C84" s="48" t="s">
        <v>88</v>
      </c>
      <c r="D84" s="146">
        <v>6701</v>
      </c>
    </row>
    <row r="85" spans="1:4" ht="21.75" customHeight="1" thickBot="1">
      <c r="A85" s="172"/>
      <c r="B85" s="173"/>
      <c r="C85" s="174" t="s">
        <v>89</v>
      </c>
      <c r="D85" s="175">
        <f>SUM(D84:D84)</f>
        <v>6701</v>
      </c>
    </row>
    <row r="86" spans="1:4" ht="21.75" customHeight="1">
      <c r="A86" s="37"/>
      <c r="B86" s="38" t="s">
        <v>90</v>
      </c>
      <c r="C86" s="39" t="s">
        <v>243</v>
      </c>
      <c r="D86" s="144"/>
    </row>
    <row r="87" spans="1:4" ht="21.75" customHeight="1" thickBot="1">
      <c r="A87" s="40">
        <v>11100</v>
      </c>
      <c r="B87" s="41"/>
      <c r="C87" s="42" t="s">
        <v>269</v>
      </c>
      <c r="D87" s="145">
        <v>5818</v>
      </c>
    </row>
    <row r="88" spans="1:4" ht="23.25" customHeight="1" thickBot="1">
      <c r="A88" s="172"/>
      <c r="B88" s="173"/>
      <c r="C88" s="174" t="s">
        <v>242</v>
      </c>
      <c r="D88" s="175">
        <f>SUM(D87:D87)</f>
        <v>5818</v>
      </c>
    </row>
    <row r="89" spans="1:4" ht="20.25" customHeight="1">
      <c r="A89" s="37"/>
      <c r="B89" s="38" t="s">
        <v>91</v>
      </c>
      <c r="C89" s="39" t="s">
        <v>107</v>
      </c>
      <c r="D89" s="144"/>
    </row>
    <row r="90" spans="1:4" ht="44.25">
      <c r="A90" s="315" t="s">
        <v>301</v>
      </c>
      <c r="B90" s="41"/>
      <c r="C90" s="23" t="s">
        <v>328</v>
      </c>
      <c r="D90" s="141">
        <v>20508</v>
      </c>
    </row>
    <row r="91" spans="1:4" ht="25.5">
      <c r="A91" s="49">
        <v>11712</v>
      </c>
      <c r="B91" s="44"/>
      <c r="C91" s="30" t="s">
        <v>329</v>
      </c>
      <c r="D91" s="140">
        <v>264</v>
      </c>
    </row>
    <row r="92" spans="1:4" ht="25.5">
      <c r="A92" s="46">
        <v>14222</v>
      </c>
      <c r="B92" s="47"/>
      <c r="C92" s="48" t="s">
        <v>92</v>
      </c>
      <c r="D92" s="146">
        <v>108982</v>
      </c>
    </row>
    <row r="93" spans="1:4" ht="20.25" customHeight="1" thickBot="1">
      <c r="A93" s="46">
        <v>19400</v>
      </c>
      <c r="B93" s="47"/>
      <c r="C93" s="48" t="s">
        <v>295</v>
      </c>
      <c r="D93" s="146">
        <v>51976</v>
      </c>
    </row>
    <row r="94" spans="1:4" ht="20.25" customHeight="1" thickBot="1">
      <c r="A94" s="172"/>
      <c r="B94" s="173"/>
      <c r="C94" s="174" t="s">
        <v>93</v>
      </c>
      <c r="D94" s="175">
        <f>SUM(D90:D93)</f>
        <v>181730</v>
      </c>
    </row>
    <row r="95" spans="1:4" ht="20.25" customHeight="1">
      <c r="A95" s="37"/>
      <c r="B95" s="38" t="s">
        <v>94</v>
      </c>
      <c r="C95" s="39" t="s">
        <v>318</v>
      </c>
      <c r="D95" s="144"/>
    </row>
    <row r="96" spans="1:4" ht="20.25" customHeight="1">
      <c r="A96" s="40">
        <v>10900</v>
      </c>
      <c r="B96" s="41"/>
      <c r="C96" s="42" t="s">
        <v>20</v>
      </c>
      <c r="D96" s="145">
        <v>42764</v>
      </c>
    </row>
    <row r="97" spans="1:4" ht="23.25" customHeight="1">
      <c r="A97" s="260">
        <v>15700</v>
      </c>
      <c r="B97" s="41"/>
      <c r="C97" s="258" t="s">
        <v>322</v>
      </c>
      <c r="D97" s="261">
        <v>42</v>
      </c>
    </row>
    <row r="98" spans="1:4" ht="23.25" customHeight="1">
      <c r="A98" s="40">
        <v>16700</v>
      </c>
      <c r="B98" s="41"/>
      <c r="C98" s="42" t="s">
        <v>42</v>
      </c>
      <c r="D98" s="145">
        <v>11788</v>
      </c>
    </row>
    <row r="99" spans="1:4" ht="20.25" customHeight="1" thickBot="1">
      <c r="A99" s="43">
        <v>18600</v>
      </c>
      <c r="B99" s="44"/>
      <c r="C99" s="45" t="s">
        <v>238</v>
      </c>
      <c r="D99" s="144">
        <v>168</v>
      </c>
    </row>
    <row r="100" spans="1:4" ht="20.25" customHeight="1" thickBot="1">
      <c r="A100" s="172"/>
      <c r="B100" s="173"/>
      <c r="C100" s="174" t="s">
        <v>334</v>
      </c>
      <c r="D100" s="175">
        <f>SUM(D96:D99)</f>
        <v>54762</v>
      </c>
    </row>
    <row r="101" spans="1:4" ht="20.25" customHeight="1">
      <c r="A101" s="37"/>
      <c r="B101" s="38" t="s">
        <v>95</v>
      </c>
      <c r="C101" s="39" t="s">
        <v>108</v>
      </c>
      <c r="D101" s="144"/>
    </row>
    <row r="102" spans="1:4" ht="20.25" customHeight="1" thickBot="1">
      <c r="A102" s="46">
        <v>40501</v>
      </c>
      <c r="B102" s="47"/>
      <c r="C102" s="48" t="s">
        <v>330</v>
      </c>
      <c r="D102" s="146">
        <v>534079</v>
      </c>
    </row>
    <row r="103" spans="1:4" ht="20.25" customHeight="1" thickBot="1">
      <c r="A103" s="172"/>
      <c r="B103" s="173"/>
      <c r="C103" s="174" t="s">
        <v>96</v>
      </c>
      <c r="D103" s="175">
        <f>SUM(D102)</f>
        <v>534079</v>
      </c>
    </row>
    <row r="104" spans="1:4" ht="20.25" customHeight="1" thickBot="1">
      <c r="A104" s="43">
        <v>19000</v>
      </c>
      <c r="B104" s="44"/>
      <c r="C104" s="50" t="s">
        <v>97</v>
      </c>
      <c r="D104" s="144">
        <v>64747</v>
      </c>
    </row>
    <row r="105" spans="1:4" ht="20.25" customHeight="1" thickBot="1">
      <c r="A105" s="176"/>
      <c r="B105" s="177"/>
      <c r="C105" s="255" t="s">
        <v>98</v>
      </c>
      <c r="D105" s="256">
        <f>SUM(D20+D23+D32+D42+D51+D57+D68+D76+D85+D88+D94+D100+D103+D104)</f>
        <v>2380000</v>
      </c>
    </row>
  </sheetData>
  <sheetProtection/>
  <mergeCells count="15">
    <mergeCell ref="A78:D78"/>
    <mergeCell ref="A79:D79"/>
    <mergeCell ref="B5:C6"/>
    <mergeCell ref="B47:C48"/>
    <mergeCell ref="A80:D80"/>
    <mergeCell ref="B81:C82"/>
    <mergeCell ref="A1:D1"/>
    <mergeCell ref="A2:D2"/>
    <mergeCell ref="A3:D3"/>
    <mergeCell ref="A77:D77"/>
    <mergeCell ref="A44:D44"/>
    <mergeCell ref="A45:D45"/>
    <mergeCell ref="A43:D43"/>
    <mergeCell ref="A4:D4"/>
    <mergeCell ref="A46:D46"/>
  </mergeCells>
  <printOptions horizontalCentered="1"/>
  <pageMargins left="0.3937007874015748" right="0.3937007874015748" top="0.5905511811023623" bottom="0.5905511811023623" header="0.5118110236220472" footer="0.1968503937007874"/>
  <pageSetup horizontalDpi="600" verticalDpi="600" orientation="portrait" paperSize="9" scale="93" r:id="rId1"/>
  <headerFooter alignWithMargins="0"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showGridLines="0" rightToLeft="1" zoomScalePageLayoutView="0" workbookViewId="0" topLeftCell="A1">
      <selection activeCell="E29" sqref="E29"/>
    </sheetView>
  </sheetViews>
  <sheetFormatPr defaultColWidth="9.140625" defaultRowHeight="12.75"/>
  <cols>
    <col min="1" max="1" width="5.7109375" style="54" customWidth="1"/>
    <col min="2" max="2" width="5.7109375" style="55" customWidth="1"/>
    <col min="3" max="3" width="5.7109375" style="54" customWidth="1"/>
    <col min="4" max="4" width="52.140625" style="54" customWidth="1"/>
    <col min="5" max="5" width="13.00390625" style="78" customWidth="1"/>
    <col min="6" max="16384" width="9.140625" style="54" customWidth="1"/>
  </cols>
  <sheetData>
    <row r="1" spans="1:5" s="52" customFormat="1" ht="18.75" customHeight="1">
      <c r="A1" s="426" t="s">
        <v>109</v>
      </c>
      <c r="B1" s="426"/>
      <c r="C1" s="426"/>
      <c r="D1" s="426"/>
      <c r="E1" s="426"/>
    </row>
    <row r="2" spans="1:5" s="53" customFormat="1" ht="19.5" customHeight="1">
      <c r="A2" s="427" t="s">
        <v>110</v>
      </c>
      <c r="B2" s="427"/>
      <c r="C2" s="427"/>
      <c r="D2" s="427"/>
      <c r="E2" s="427"/>
    </row>
    <row r="3" spans="1:5" s="53" customFormat="1" ht="18.75" customHeight="1">
      <c r="A3" s="427" t="s">
        <v>363</v>
      </c>
      <c r="B3" s="427"/>
      <c r="C3" s="427"/>
      <c r="D3" s="427"/>
      <c r="E3" s="427"/>
    </row>
    <row r="4" spans="3:5" ht="15.75" customHeight="1" thickBot="1">
      <c r="C4" s="56"/>
      <c r="D4" s="442" t="s">
        <v>9</v>
      </c>
      <c r="E4" s="442"/>
    </row>
    <row r="5" spans="1:5" s="57" customFormat="1" ht="24" customHeight="1">
      <c r="A5" s="189" t="s">
        <v>111</v>
      </c>
      <c r="B5" s="190"/>
      <c r="C5" s="191"/>
      <c r="D5" s="192"/>
      <c r="E5" s="193" t="s">
        <v>12</v>
      </c>
    </row>
    <row r="6" spans="1:5" s="57" customFormat="1" ht="24" customHeight="1" thickBot="1">
      <c r="A6" s="194" t="s">
        <v>112</v>
      </c>
      <c r="B6" s="195" t="s">
        <v>113</v>
      </c>
      <c r="C6" s="196" t="s">
        <v>114</v>
      </c>
      <c r="D6" s="197" t="s">
        <v>115</v>
      </c>
      <c r="E6" s="198" t="s">
        <v>14</v>
      </c>
    </row>
    <row r="7" spans="1:5" s="57" customFormat="1" ht="20.25" customHeight="1">
      <c r="A7" s="58"/>
      <c r="B7" s="59"/>
      <c r="C7" s="60"/>
      <c r="D7" s="125" t="s">
        <v>370</v>
      </c>
      <c r="E7" s="147"/>
    </row>
    <row r="8" spans="1:5" s="57" customFormat="1" ht="20.25" customHeight="1">
      <c r="A8" s="61">
        <v>21</v>
      </c>
      <c r="B8" s="62">
        <v>101</v>
      </c>
      <c r="C8" s="63">
        <v>1</v>
      </c>
      <c r="D8" s="64" t="s">
        <v>262</v>
      </c>
      <c r="E8" s="239">
        <v>500000</v>
      </c>
    </row>
    <row r="9" spans="1:5" s="57" customFormat="1" ht="20.25" customHeight="1">
      <c r="A9" s="61">
        <v>11</v>
      </c>
      <c r="B9" s="62">
        <v>103</v>
      </c>
      <c r="C9" s="63">
        <v>1</v>
      </c>
      <c r="D9" s="64" t="s">
        <v>116</v>
      </c>
      <c r="E9" s="239">
        <v>245000</v>
      </c>
    </row>
    <row r="10" spans="1:5" s="57" customFormat="1" ht="20.25" customHeight="1">
      <c r="A10" s="61">
        <v>11</v>
      </c>
      <c r="B10" s="62">
        <v>104</v>
      </c>
      <c r="C10" s="63">
        <v>1</v>
      </c>
      <c r="D10" s="64" t="s">
        <v>117</v>
      </c>
      <c r="E10" s="239">
        <v>26000</v>
      </c>
    </row>
    <row r="11" spans="1:5" s="57" customFormat="1" ht="20.25" customHeight="1">
      <c r="A11" s="61">
        <v>41</v>
      </c>
      <c r="B11" s="62">
        <v>104</v>
      </c>
      <c r="C11" s="63">
        <v>1</v>
      </c>
      <c r="D11" s="64" t="s">
        <v>118</v>
      </c>
      <c r="E11" s="239">
        <v>30000</v>
      </c>
    </row>
    <row r="12" spans="1:5" s="57" customFormat="1" ht="20.25" customHeight="1">
      <c r="A12" s="61">
        <v>51</v>
      </c>
      <c r="B12" s="62">
        <v>105</v>
      </c>
      <c r="C12" s="63">
        <v>1</v>
      </c>
      <c r="D12" s="64" t="s">
        <v>119</v>
      </c>
      <c r="E12" s="239">
        <v>15000</v>
      </c>
    </row>
    <row r="13" spans="1:5" s="57" customFormat="1" ht="20.25" customHeight="1">
      <c r="A13" s="61">
        <v>52</v>
      </c>
      <c r="B13" s="62">
        <v>105</v>
      </c>
      <c r="C13" s="63">
        <v>1</v>
      </c>
      <c r="D13" s="64" t="s">
        <v>120</v>
      </c>
      <c r="E13" s="239">
        <v>60000</v>
      </c>
    </row>
    <row r="14" spans="1:5" s="57" customFormat="1" ht="20.25" customHeight="1">
      <c r="A14" s="61">
        <v>53</v>
      </c>
      <c r="B14" s="62">
        <v>105</v>
      </c>
      <c r="C14" s="63">
        <v>1</v>
      </c>
      <c r="D14" s="64" t="s">
        <v>121</v>
      </c>
      <c r="E14" s="239">
        <v>25000</v>
      </c>
    </row>
    <row r="15" spans="1:5" s="57" customFormat="1" ht="20.25" customHeight="1">
      <c r="A15" s="61">
        <v>54</v>
      </c>
      <c r="B15" s="62">
        <v>105</v>
      </c>
      <c r="C15" s="63">
        <v>1</v>
      </c>
      <c r="D15" s="64" t="s">
        <v>122</v>
      </c>
      <c r="E15" s="239">
        <v>27000</v>
      </c>
    </row>
    <row r="16" spans="1:5" s="57" customFormat="1" ht="20.25" customHeight="1">
      <c r="A16" s="61">
        <v>55</v>
      </c>
      <c r="B16" s="62">
        <v>105</v>
      </c>
      <c r="C16" s="63">
        <v>1</v>
      </c>
      <c r="D16" s="64" t="s">
        <v>123</v>
      </c>
      <c r="E16" s="239">
        <v>26000</v>
      </c>
    </row>
    <row r="17" spans="1:5" s="57" customFormat="1" ht="20.25" customHeight="1">
      <c r="A17" s="61">
        <v>56</v>
      </c>
      <c r="B17" s="62">
        <v>105</v>
      </c>
      <c r="C17" s="63">
        <v>1</v>
      </c>
      <c r="D17" s="403" t="s">
        <v>354</v>
      </c>
      <c r="E17" s="239">
        <v>50000</v>
      </c>
    </row>
    <row r="18" spans="1:5" s="57" customFormat="1" ht="20.25" customHeight="1" thickBot="1">
      <c r="A18" s="58">
        <v>11</v>
      </c>
      <c r="B18" s="65">
        <v>106</v>
      </c>
      <c r="C18" s="66">
        <v>1</v>
      </c>
      <c r="D18" s="67" t="s">
        <v>124</v>
      </c>
      <c r="E18" s="240">
        <v>330000</v>
      </c>
    </row>
    <row r="19" spans="1:5" s="57" customFormat="1" ht="20.25" customHeight="1" thickBot="1">
      <c r="A19" s="185"/>
      <c r="B19" s="186"/>
      <c r="C19" s="187"/>
      <c r="D19" s="188" t="s">
        <v>125</v>
      </c>
      <c r="E19" s="241">
        <f>SUM(E8:E18)</f>
        <v>1334000</v>
      </c>
    </row>
    <row r="20" spans="1:5" s="57" customFormat="1" ht="20.25" customHeight="1">
      <c r="A20" s="58"/>
      <c r="B20" s="65"/>
      <c r="C20" s="66"/>
      <c r="D20" s="126" t="s">
        <v>236</v>
      </c>
      <c r="E20" s="242"/>
    </row>
    <row r="21" spans="1:5" s="57" customFormat="1" ht="20.25" customHeight="1">
      <c r="A21" s="61">
        <v>13</v>
      </c>
      <c r="B21" s="62">
        <v>108</v>
      </c>
      <c r="C21" s="63">
        <v>1</v>
      </c>
      <c r="D21" s="68" t="s">
        <v>126</v>
      </c>
      <c r="E21" s="239">
        <v>77000</v>
      </c>
    </row>
    <row r="22" spans="1:5" s="57" customFormat="1" ht="20.25" customHeight="1">
      <c r="A22" s="61">
        <v>14</v>
      </c>
      <c r="B22" s="62">
        <v>108</v>
      </c>
      <c r="C22" s="63">
        <v>1</v>
      </c>
      <c r="D22" s="68" t="s">
        <v>127</v>
      </c>
      <c r="E22" s="239">
        <v>515</v>
      </c>
    </row>
    <row r="23" spans="1:5" s="57" customFormat="1" ht="20.25" customHeight="1">
      <c r="A23" s="61">
        <v>16</v>
      </c>
      <c r="B23" s="62">
        <v>108</v>
      </c>
      <c r="C23" s="63">
        <v>1</v>
      </c>
      <c r="D23" s="68" t="s">
        <v>128</v>
      </c>
      <c r="E23" s="239">
        <v>43000</v>
      </c>
    </row>
    <row r="24" spans="1:5" s="57" customFormat="1" ht="20.25" customHeight="1">
      <c r="A24" s="61">
        <v>17</v>
      </c>
      <c r="B24" s="62">
        <v>108</v>
      </c>
      <c r="C24" s="63">
        <v>1</v>
      </c>
      <c r="D24" s="68" t="s">
        <v>129</v>
      </c>
      <c r="E24" s="239">
        <v>354</v>
      </c>
    </row>
    <row r="25" spans="1:5" s="57" customFormat="1" ht="20.25" customHeight="1">
      <c r="A25" s="61">
        <v>18</v>
      </c>
      <c r="B25" s="62">
        <v>108</v>
      </c>
      <c r="C25" s="63">
        <v>1</v>
      </c>
      <c r="D25" s="68" t="s">
        <v>130</v>
      </c>
      <c r="E25" s="239">
        <v>47000</v>
      </c>
    </row>
    <row r="26" spans="1:5" s="57" customFormat="1" ht="20.25" customHeight="1">
      <c r="A26" s="61">
        <v>21</v>
      </c>
      <c r="B26" s="62">
        <v>108</v>
      </c>
      <c r="C26" s="63">
        <v>1</v>
      </c>
      <c r="D26" s="68" t="s">
        <v>131</v>
      </c>
      <c r="E26" s="239">
        <v>13000</v>
      </c>
    </row>
    <row r="27" spans="1:5" s="57" customFormat="1" ht="20.25" customHeight="1">
      <c r="A27" s="61">
        <v>31</v>
      </c>
      <c r="B27" s="62">
        <v>108</v>
      </c>
      <c r="C27" s="63">
        <v>1</v>
      </c>
      <c r="D27" s="68" t="s">
        <v>132</v>
      </c>
      <c r="E27" s="239">
        <v>13000</v>
      </c>
    </row>
    <row r="28" spans="1:5" s="57" customFormat="1" ht="20.25" customHeight="1">
      <c r="A28" s="61">
        <v>41</v>
      </c>
      <c r="B28" s="62">
        <v>108</v>
      </c>
      <c r="C28" s="63">
        <v>1</v>
      </c>
      <c r="D28" s="68" t="s">
        <v>133</v>
      </c>
      <c r="E28" s="243">
        <v>523000</v>
      </c>
    </row>
    <row r="29" spans="1:5" s="57" customFormat="1" ht="20.25" customHeight="1">
      <c r="A29" s="61">
        <v>42</v>
      </c>
      <c r="B29" s="62">
        <v>108</v>
      </c>
      <c r="C29" s="63">
        <v>1</v>
      </c>
      <c r="D29" s="68" t="s">
        <v>134</v>
      </c>
      <c r="E29" s="239">
        <v>25000</v>
      </c>
    </row>
    <row r="30" spans="1:5" s="57" customFormat="1" ht="20.25" customHeight="1">
      <c r="A30" s="61">
        <v>11</v>
      </c>
      <c r="B30" s="62">
        <v>109</v>
      </c>
      <c r="C30" s="63">
        <v>1</v>
      </c>
      <c r="D30" s="68" t="s">
        <v>135</v>
      </c>
      <c r="E30" s="243">
        <v>38000</v>
      </c>
    </row>
    <row r="31" spans="1:5" s="57" customFormat="1" ht="20.25" customHeight="1">
      <c r="A31" s="61">
        <v>12</v>
      </c>
      <c r="B31" s="62">
        <v>109</v>
      </c>
      <c r="C31" s="63">
        <v>1</v>
      </c>
      <c r="D31" s="68" t="s">
        <v>136</v>
      </c>
      <c r="E31" s="243">
        <v>43000</v>
      </c>
    </row>
    <row r="32" spans="1:5" s="57" customFormat="1" ht="20.25" customHeight="1">
      <c r="A32" s="61">
        <v>11</v>
      </c>
      <c r="B32" s="62">
        <v>110</v>
      </c>
      <c r="C32" s="63">
        <v>1</v>
      </c>
      <c r="D32" s="68" t="s">
        <v>137</v>
      </c>
      <c r="E32" s="239">
        <v>77000</v>
      </c>
    </row>
    <row r="33" spans="1:5" s="57" customFormat="1" ht="20.25" customHeight="1">
      <c r="A33" s="61">
        <v>11</v>
      </c>
      <c r="B33" s="62">
        <v>112</v>
      </c>
      <c r="C33" s="63">
        <v>1</v>
      </c>
      <c r="D33" s="68" t="s">
        <v>138</v>
      </c>
      <c r="E33" s="239">
        <v>15000</v>
      </c>
    </row>
    <row r="34" spans="1:5" s="57" customFormat="1" ht="20.25" customHeight="1">
      <c r="A34" s="61">
        <v>21</v>
      </c>
      <c r="B34" s="62">
        <v>112</v>
      </c>
      <c r="C34" s="63">
        <v>1</v>
      </c>
      <c r="D34" s="68" t="s">
        <v>139</v>
      </c>
      <c r="E34" s="239">
        <v>192</v>
      </c>
    </row>
    <row r="35" spans="1:5" s="57" customFormat="1" ht="20.25" customHeight="1">
      <c r="A35" s="61">
        <v>22</v>
      </c>
      <c r="B35" s="62">
        <v>112</v>
      </c>
      <c r="C35" s="63">
        <v>1</v>
      </c>
      <c r="D35" s="68" t="s">
        <v>140</v>
      </c>
      <c r="E35" s="239">
        <v>192</v>
      </c>
    </row>
    <row r="36" spans="1:5" s="57" customFormat="1" ht="20.25" customHeight="1">
      <c r="A36" s="61">
        <v>24</v>
      </c>
      <c r="B36" s="62">
        <v>112</v>
      </c>
      <c r="C36" s="63">
        <v>1</v>
      </c>
      <c r="D36" s="68" t="s">
        <v>141</v>
      </c>
      <c r="E36" s="239">
        <v>25000</v>
      </c>
    </row>
    <row r="37" spans="1:5" s="57" customFormat="1" ht="20.25" customHeight="1">
      <c r="A37" s="61">
        <v>26</v>
      </c>
      <c r="B37" s="62">
        <v>112</v>
      </c>
      <c r="C37" s="63">
        <v>1</v>
      </c>
      <c r="D37" s="68" t="s">
        <v>142</v>
      </c>
      <c r="E37" s="239">
        <v>35000</v>
      </c>
    </row>
    <row r="38" spans="1:5" s="57" customFormat="1" ht="20.25" customHeight="1">
      <c r="A38" s="58">
        <v>12</v>
      </c>
      <c r="B38" s="65">
        <v>100</v>
      </c>
      <c r="C38" s="69">
        <v>1</v>
      </c>
      <c r="D38" s="70" t="s">
        <v>143</v>
      </c>
      <c r="E38" s="239">
        <v>6000</v>
      </c>
    </row>
    <row r="39" spans="1:5" s="57" customFormat="1" ht="20.25" customHeight="1">
      <c r="A39" s="178"/>
      <c r="B39" s="179"/>
      <c r="C39" s="180"/>
      <c r="D39" s="181" t="s">
        <v>144</v>
      </c>
      <c r="E39" s="244">
        <f>SUM(E21:E38)</f>
        <v>981253</v>
      </c>
    </row>
    <row r="40" spans="1:5" s="57" customFormat="1" ht="20.25" customHeight="1" thickBot="1">
      <c r="A40" s="71"/>
      <c r="B40" s="72"/>
      <c r="C40" s="73"/>
      <c r="D40" s="127" t="s">
        <v>145</v>
      </c>
      <c r="E40" s="245">
        <v>64747</v>
      </c>
    </row>
    <row r="41" spans="1:5" s="57" customFormat="1" ht="20.25" customHeight="1" thickBot="1">
      <c r="A41" s="182"/>
      <c r="B41" s="183"/>
      <c r="C41" s="184"/>
      <c r="D41" s="257" t="s">
        <v>146</v>
      </c>
      <c r="E41" s="241">
        <f>SUM(E19+E39+E40)</f>
        <v>2380000</v>
      </c>
    </row>
    <row r="42" spans="1:5" ht="15.75" customHeight="1">
      <c r="A42" s="74"/>
      <c r="B42" s="74"/>
      <c r="C42" s="75"/>
      <c r="D42" s="76"/>
      <c r="E42" s="77"/>
    </row>
  </sheetData>
  <sheetProtection/>
  <mergeCells count="4">
    <mergeCell ref="A1:E1"/>
    <mergeCell ref="A2:E2"/>
    <mergeCell ref="A3:E3"/>
    <mergeCell ref="D4:E4"/>
  </mergeCells>
  <printOptions horizontalCentered="1" verticalCentered="1"/>
  <pageMargins left="0.7086614173228347" right="0.9055118110236221" top="0" bottom="0.3937007874015748" header="0.8661417322834646" footer="0.98425196850393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showGridLines="0" rightToLeft="1" zoomScalePageLayoutView="0" workbookViewId="0" topLeftCell="A1">
      <selection activeCell="D3" sqref="D3"/>
    </sheetView>
  </sheetViews>
  <sheetFormatPr defaultColWidth="9.140625" defaultRowHeight="12.75"/>
  <cols>
    <col min="1" max="1" width="11.7109375" style="15" customWidth="1"/>
    <col min="2" max="2" width="45.28125" style="16" bestFit="1" customWidth="1"/>
    <col min="3" max="3" width="16.00390625" style="16" customWidth="1"/>
    <col min="4" max="16384" width="9.140625" style="16" customWidth="1"/>
  </cols>
  <sheetData>
    <row r="1" spans="1:3" ht="28.5" customHeight="1">
      <c r="A1" s="432" t="s">
        <v>147</v>
      </c>
      <c r="B1" s="432"/>
      <c r="C1" s="432"/>
    </row>
    <row r="2" spans="1:3" s="7" customFormat="1" ht="28.5" customHeight="1">
      <c r="A2" s="427" t="s">
        <v>148</v>
      </c>
      <c r="B2" s="427"/>
      <c r="C2" s="427"/>
    </row>
    <row r="3" spans="1:3" s="7" customFormat="1" ht="28.5" customHeight="1">
      <c r="A3" s="427" t="s">
        <v>367</v>
      </c>
      <c r="B3" s="427"/>
      <c r="C3" s="427"/>
    </row>
    <row r="4" spans="1:3" ht="24" customHeight="1">
      <c r="A4" s="79"/>
      <c r="B4" s="79"/>
      <c r="C4" s="79"/>
    </row>
    <row r="5" spans="2:3" ht="19.5" customHeight="1" thickBot="1">
      <c r="B5" s="51"/>
      <c r="C5" s="265" t="s">
        <v>375</v>
      </c>
    </row>
    <row r="6" spans="1:3" s="80" customFormat="1" ht="21.75" customHeight="1">
      <c r="A6" s="317" t="s">
        <v>10</v>
      </c>
      <c r="B6" s="443" t="s">
        <v>11</v>
      </c>
      <c r="C6" s="318" t="s">
        <v>12</v>
      </c>
    </row>
    <row r="7" spans="1:3" s="80" customFormat="1" ht="21.75" customHeight="1" thickBot="1">
      <c r="A7" s="319" t="s">
        <v>13</v>
      </c>
      <c r="B7" s="444"/>
      <c r="C7" s="320" t="s">
        <v>14</v>
      </c>
    </row>
    <row r="8" spans="1:3" s="7" customFormat="1" ht="27.75" customHeight="1">
      <c r="A8" s="81"/>
      <c r="B8" s="82" t="s">
        <v>149</v>
      </c>
      <c r="C8" s="148"/>
    </row>
    <row r="9" spans="1:3" s="7" customFormat="1" ht="27.75" customHeight="1">
      <c r="A9" s="81"/>
      <c r="B9" s="83" t="s">
        <v>150</v>
      </c>
      <c r="C9" s="148"/>
    </row>
    <row r="10" spans="1:3" s="7" customFormat="1" ht="27.75" customHeight="1">
      <c r="A10" s="81">
        <v>10500</v>
      </c>
      <c r="B10" s="84" t="s">
        <v>151</v>
      </c>
      <c r="C10" s="148">
        <v>500</v>
      </c>
    </row>
    <row r="11" spans="1:3" s="7" customFormat="1" ht="27.75" customHeight="1">
      <c r="A11" s="201"/>
      <c r="B11" s="202" t="s">
        <v>58</v>
      </c>
      <c r="C11" s="203">
        <f>SUM(C5:C10)</f>
        <v>500</v>
      </c>
    </row>
    <row r="12" spans="1:3" s="7" customFormat="1" ht="27.75" customHeight="1">
      <c r="A12" s="81"/>
      <c r="B12" s="83" t="s">
        <v>154</v>
      </c>
      <c r="C12" s="148"/>
    </row>
    <row r="13" spans="1:3" s="7" customFormat="1" ht="27.75" customHeight="1">
      <c r="A13" s="85">
        <v>10107</v>
      </c>
      <c r="B13" s="84" t="s">
        <v>249</v>
      </c>
      <c r="C13" s="321">
        <v>1000</v>
      </c>
    </row>
    <row r="14" spans="1:3" s="7" customFormat="1" ht="27.75" customHeight="1">
      <c r="A14" s="86">
        <v>11900</v>
      </c>
      <c r="B14" s="84" t="s">
        <v>80</v>
      </c>
      <c r="C14" s="321">
        <v>23500</v>
      </c>
    </row>
    <row r="15" spans="1:3" s="7" customFormat="1" ht="27.75" customHeight="1" thickBot="1">
      <c r="A15" s="204"/>
      <c r="B15" s="205" t="s">
        <v>83</v>
      </c>
      <c r="C15" s="322">
        <f>SUM(C12:C14)</f>
        <v>24500</v>
      </c>
    </row>
    <row r="16" spans="1:3" s="7" customFormat="1" ht="27.75" customHeight="1" thickBot="1">
      <c r="A16" s="206"/>
      <c r="B16" s="207" t="s">
        <v>152</v>
      </c>
      <c r="C16" s="323">
        <f>SUM(C15,C11)</f>
        <v>25000</v>
      </c>
    </row>
    <row r="17" spans="1:3" s="7" customFormat="1" ht="27.75" customHeight="1">
      <c r="A17" s="87"/>
      <c r="B17" s="88" t="s">
        <v>155</v>
      </c>
      <c r="C17" s="149"/>
    </row>
    <row r="18" spans="1:3" s="7" customFormat="1" ht="27.75" customHeight="1">
      <c r="A18" s="89"/>
      <c r="B18" s="90" t="s">
        <v>156</v>
      </c>
      <c r="C18" s="321"/>
    </row>
    <row r="19" spans="1:3" s="7" customFormat="1" ht="27.75" customHeight="1">
      <c r="A19" s="81">
        <v>40501</v>
      </c>
      <c r="B19" s="84" t="s">
        <v>266</v>
      </c>
      <c r="C19" s="321">
        <v>35000</v>
      </c>
    </row>
    <row r="20" spans="1:3" s="7" customFormat="1" ht="27.75" customHeight="1" thickBot="1">
      <c r="A20" s="208"/>
      <c r="B20" s="209" t="s">
        <v>96</v>
      </c>
      <c r="C20" s="322">
        <f>SUM(C18:C19)</f>
        <v>35000</v>
      </c>
    </row>
    <row r="21" spans="1:3" s="7" customFormat="1" ht="27.75" customHeight="1" thickBot="1">
      <c r="A21" s="210"/>
      <c r="B21" s="207" t="s">
        <v>153</v>
      </c>
      <c r="C21" s="323">
        <f>SUM(C19)</f>
        <v>35000</v>
      </c>
    </row>
    <row r="22" spans="1:3" ht="24.75">
      <c r="A22" s="74"/>
      <c r="B22" s="74"/>
      <c r="C22" s="51"/>
    </row>
    <row r="23" spans="1:3" ht="24.75">
      <c r="A23" s="91"/>
      <c r="B23" s="92"/>
      <c r="C23" s="51"/>
    </row>
    <row r="24" spans="2:3" ht="24.75">
      <c r="B24" s="51"/>
      <c r="C24" s="51"/>
    </row>
    <row r="25" spans="2:3" ht="24.75">
      <c r="B25" s="51"/>
      <c r="C25" s="51"/>
    </row>
    <row r="26" spans="2:3" ht="24.75">
      <c r="B26" s="51"/>
      <c r="C26" s="51"/>
    </row>
    <row r="27" spans="2:3" ht="24.75">
      <c r="B27" s="51"/>
      <c r="C27" s="51"/>
    </row>
    <row r="28" spans="2:3" ht="24.75">
      <c r="B28" s="51"/>
      <c r="C28" s="51"/>
    </row>
    <row r="29" spans="2:3" ht="24.75">
      <c r="B29" s="51"/>
      <c r="C29" s="51"/>
    </row>
    <row r="30" spans="2:3" ht="24.75">
      <c r="B30" s="51"/>
      <c r="C30" s="51"/>
    </row>
    <row r="31" spans="2:3" ht="24.75">
      <c r="B31" s="51"/>
      <c r="C31" s="51"/>
    </row>
    <row r="32" spans="2:3" ht="24.75">
      <c r="B32" s="51"/>
      <c r="C32" s="51"/>
    </row>
    <row r="33" spans="2:3" ht="24.75">
      <c r="B33" s="51"/>
      <c r="C33" s="51"/>
    </row>
  </sheetData>
  <sheetProtection/>
  <mergeCells count="4">
    <mergeCell ref="A1:C1"/>
    <mergeCell ref="A2:C2"/>
    <mergeCell ref="A3:C3"/>
    <mergeCell ref="B6:B7"/>
  </mergeCells>
  <printOptions horizontalCentered="1"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showGridLines="0" rightToLeft="1" zoomScalePageLayoutView="0" workbookViewId="0" topLeftCell="A1">
      <selection activeCell="I8" sqref="I8"/>
    </sheetView>
  </sheetViews>
  <sheetFormatPr defaultColWidth="9.140625" defaultRowHeight="12.75"/>
  <cols>
    <col min="1" max="2" width="7.28125" style="16" customWidth="1"/>
    <col min="3" max="3" width="7.28125" style="15" customWidth="1"/>
    <col min="4" max="4" width="52.00390625" style="16" bestFit="1" customWidth="1"/>
    <col min="5" max="5" width="13.421875" style="16" customWidth="1"/>
    <col min="6" max="16384" width="9.140625" style="16" customWidth="1"/>
  </cols>
  <sheetData>
    <row r="1" spans="1:5" s="7" customFormat="1" ht="29.25" customHeight="1">
      <c r="A1" s="432" t="s">
        <v>157</v>
      </c>
      <c r="B1" s="432"/>
      <c r="C1" s="432"/>
      <c r="D1" s="432"/>
      <c r="E1" s="432"/>
    </row>
    <row r="2" spans="1:5" s="7" customFormat="1" ht="29.25" customHeight="1">
      <c r="A2" s="427" t="s">
        <v>148</v>
      </c>
      <c r="B2" s="427"/>
      <c r="C2" s="427"/>
      <c r="D2" s="427"/>
      <c r="E2" s="427"/>
    </row>
    <row r="3" spans="1:5" s="7" customFormat="1" ht="29.25" customHeight="1">
      <c r="A3" s="427" t="s">
        <v>368</v>
      </c>
      <c r="B3" s="427"/>
      <c r="C3" s="427"/>
      <c r="D3" s="427"/>
      <c r="E3" s="427"/>
    </row>
    <row r="4" spans="3:5" ht="19.5" customHeight="1" thickBot="1">
      <c r="C4" s="93"/>
      <c r="D4" s="433" t="s">
        <v>375</v>
      </c>
      <c r="E4" s="433"/>
    </row>
    <row r="5" spans="1:5" s="80" customFormat="1" ht="21.75" customHeight="1">
      <c r="A5" s="221" t="s">
        <v>111</v>
      </c>
      <c r="B5" s="217"/>
      <c r="C5" s="218"/>
      <c r="D5" s="445" t="s">
        <v>11</v>
      </c>
      <c r="E5" s="199" t="s">
        <v>12</v>
      </c>
    </row>
    <row r="6" spans="1:5" s="80" customFormat="1" ht="21.75" customHeight="1" thickBot="1">
      <c r="A6" s="222" t="s">
        <v>112</v>
      </c>
      <c r="B6" s="219" t="s">
        <v>113</v>
      </c>
      <c r="C6" s="220" t="s">
        <v>114</v>
      </c>
      <c r="D6" s="446"/>
      <c r="E6" s="200" t="s">
        <v>14</v>
      </c>
    </row>
    <row r="7" spans="1:5" s="80" customFormat="1" ht="15" customHeight="1">
      <c r="A7" s="85"/>
      <c r="B7" s="95"/>
      <c r="C7" s="96"/>
      <c r="D7" s="96"/>
      <c r="E7" s="97"/>
    </row>
    <row r="8" spans="1:5" s="7" customFormat="1" ht="25.5" customHeight="1">
      <c r="A8" s="98"/>
      <c r="B8" s="99"/>
      <c r="C8" s="100"/>
      <c r="D8" s="88" t="s">
        <v>158</v>
      </c>
      <c r="E8" s="150"/>
    </row>
    <row r="9" spans="1:5" s="7" customFormat="1" ht="34.5" customHeight="1">
      <c r="A9" s="81">
        <v>11</v>
      </c>
      <c r="B9" s="101">
        <v>213</v>
      </c>
      <c r="C9" s="102">
        <v>1</v>
      </c>
      <c r="D9" s="84" t="s">
        <v>159</v>
      </c>
      <c r="E9" s="150">
        <v>1500</v>
      </c>
    </row>
    <row r="10" spans="1:5" s="7" customFormat="1" ht="34.5" customHeight="1" thickBot="1">
      <c r="A10" s="81">
        <v>11</v>
      </c>
      <c r="B10" s="101">
        <v>215</v>
      </c>
      <c r="C10" s="102">
        <v>1</v>
      </c>
      <c r="D10" s="84" t="s">
        <v>160</v>
      </c>
      <c r="E10" s="150">
        <v>23500</v>
      </c>
    </row>
    <row r="11" spans="1:5" s="7" customFormat="1" ht="25.5" customHeight="1" thickBot="1">
      <c r="A11" s="211"/>
      <c r="B11" s="212"/>
      <c r="C11" s="215"/>
      <c r="D11" s="216" t="s">
        <v>152</v>
      </c>
      <c r="E11" s="214">
        <f>SUM(E8:E10)</f>
        <v>25000</v>
      </c>
    </row>
    <row r="12" spans="1:5" s="7" customFormat="1" ht="18.75" customHeight="1">
      <c r="A12" s="98"/>
      <c r="B12" s="99"/>
      <c r="C12" s="103"/>
      <c r="D12" s="104"/>
      <c r="E12" s="150"/>
    </row>
    <row r="13" spans="1:5" s="7" customFormat="1" ht="28.5" customHeight="1">
      <c r="A13" s="98"/>
      <c r="B13" s="99"/>
      <c r="C13" s="103"/>
      <c r="D13" s="88" t="s">
        <v>161</v>
      </c>
      <c r="E13" s="150"/>
    </row>
    <row r="14" spans="1:5" s="108" customFormat="1" ht="9.75" customHeight="1">
      <c r="A14" s="87"/>
      <c r="B14" s="105"/>
      <c r="C14" s="106"/>
      <c r="D14" s="107"/>
      <c r="E14" s="151"/>
    </row>
    <row r="15" spans="1:5" s="108" customFormat="1" ht="29.25" customHeight="1">
      <c r="A15" s="87">
        <v>11</v>
      </c>
      <c r="B15" s="105">
        <v>430</v>
      </c>
      <c r="C15" s="106">
        <v>1</v>
      </c>
      <c r="D15" s="109" t="s">
        <v>162</v>
      </c>
      <c r="E15" s="150">
        <v>35000</v>
      </c>
    </row>
    <row r="16" spans="1:5" s="108" customFormat="1" ht="25.5" customHeight="1">
      <c r="A16" s="87"/>
      <c r="B16" s="105"/>
      <c r="C16" s="106"/>
      <c r="D16" s="109"/>
      <c r="E16" s="151"/>
    </row>
    <row r="17" spans="1:5" s="108" customFormat="1" ht="25.5" customHeight="1" thickBot="1">
      <c r="A17" s="87"/>
      <c r="B17" s="105"/>
      <c r="C17" s="110"/>
      <c r="D17" s="109"/>
      <c r="E17" s="151"/>
    </row>
    <row r="18" spans="1:5" s="7" customFormat="1" ht="25.5" customHeight="1" thickBot="1">
      <c r="A18" s="211"/>
      <c r="B18" s="212"/>
      <c r="C18" s="213"/>
      <c r="D18" s="207" t="s">
        <v>153</v>
      </c>
      <c r="E18" s="214">
        <f>SUM(E15:E17)</f>
        <v>35000</v>
      </c>
    </row>
    <row r="19" spans="1:5" ht="20.25" customHeight="1">
      <c r="A19" s="74"/>
      <c r="B19" s="74"/>
      <c r="C19" s="16"/>
      <c r="E19" s="94"/>
    </row>
    <row r="20" spans="3:5" ht="24.75">
      <c r="C20" s="93"/>
      <c r="D20" s="94"/>
      <c r="E20" s="94"/>
    </row>
    <row r="21" spans="3:5" ht="24.75">
      <c r="C21" s="93"/>
      <c r="D21" s="94"/>
      <c r="E21" s="94"/>
    </row>
    <row r="22" spans="3:5" ht="24.75">
      <c r="C22" s="93"/>
      <c r="D22" s="94"/>
      <c r="E22" s="94"/>
    </row>
    <row r="23" spans="3:5" ht="24.75">
      <c r="C23" s="93"/>
      <c r="D23" s="94"/>
      <c r="E23" s="94"/>
    </row>
    <row r="24" spans="3:5" ht="24.75">
      <c r="C24" s="93"/>
      <c r="D24" s="94"/>
      <c r="E24" s="94"/>
    </row>
    <row r="25" spans="3:5" ht="24.75">
      <c r="C25" s="93"/>
      <c r="D25" s="94"/>
      <c r="E25" s="94"/>
    </row>
    <row r="26" spans="3:5" ht="24.75">
      <c r="C26" s="93"/>
      <c r="D26" s="94"/>
      <c r="E26" s="94"/>
    </row>
    <row r="27" spans="3:5" ht="24.75">
      <c r="C27" s="93"/>
      <c r="D27" s="94"/>
      <c r="E27" s="94"/>
    </row>
    <row r="28" spans="3:5" ht="24.75">
      <c r="C28" s="93"/>
      <c r="D28" s="94"/>
      <c r="E28" s="94"/>
    </row>
    <row r="29" spans="3:5" ht="24.75">
      <c r="C29" s="93"/>
      <c r="D29" s="94"/>
      <c r="E29" s="94"/>
    </row>
  </sheetData>
  <sheetProtection/>
  <mergeCells count="5">
    <mergeCell ref="A1:E1"/>
    <mergeCell ref="A2:E2"/>
    <mergeCell ref="A3:E3"/>
    <mergeCell ref="D5:D6"/>
    <mergeCell ref="D4:E4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showGridLines="0" rightToLeft="1" zoomScalePageLayoutView="0" workbookViewId="0" topLeftCell="A52">
      <selection activeCell="G8" sqref="G8"/>
    </sheetView>
  </sheetViews>
  <sheetFormatPr defaultColWidth="9.140625" defaultRowHeight="12.75"/>
  <cols>
    <col min="1" max="1" width="9.00390625" style="2" bestFit="1" customWidth="1"/>
    <col min="2" max="2" width="77.57421875" style="2" customWidth="1"/>
    <col min="3" max="3" width="16.57421875" style="2" bestFit="1" customWidth="1"/>
    <col min="4" max="4" width="15.28125" style="2" customWidth="1"/>
    <col min="5" max="5" width="16.421875" style="2" customWidth="1"/>
    <col min="6" max="6" width="9.140625" style="2" customWidth="1"/>
    <col min="7" max="7" width="10.57421875" style="2" bestFit="1" customWidth="1"/>
    <col min="8" max="16384" width="9.140625" style="2" customWidth="1"/>
  </cols>
  <sheetData>
    <row r="1" spans="1:5" ht="24.75" customHeight="1">
      <c r="A1" s="452" t="s">
        <v>163</v>
      </c>
      <c r="B1" s="431"/>
      <c r="C1" s="431"/>
      <c r="D1" s="431"/>
      <c r="E1" s="431"/>
    </row>
    <row r="2" spans="1:5" s="1" customFormat="1" ht="23.25" customHeight="1">
      <c r="A2" s="453" t="s">
        <v>316</v>
      </c>
      <c r="B2" s="453"/>
      <c r="C2" s="453"/>
      <c r="D2" s="453"/>
      <c r="E2" s="453"/>
    </row>
    <row r="3" spans="1:5" s="1" customFormat="1" ht="24.75" customHeight="1">
      <c r="A3" s="453" t="s">
        <v>317</v>
      </c>
      <c r="B3" s="453"/>
      <c r="C3" s="453"/>
      <c r="D3" s="453"/>
      <c r="E3" s="453"/>
    </row>
    <row r="4" spans="1:5" s="1" customFormat="1" ht="22.5" customHeight="1">
      <c r="A4" s="453" t="s">
        <v>364</v>
      </c>
      <c r="B4" s="453"/>
      <c r="C4" s="453"/>
      <c r="D4" s="453"/>
      <c r="E4" s="453"/>
    </row>
    <row r="5" spans="1:5" ht="21" customHeight="1" thickBot="1">
      <c r="A5" s="449" t="s">
        <v>376</v>
      </c>
      <c r="B5" s="449"/>
      <c r="C5" s="449"/>
      <c r="D5" s="449"/>
      <c r="E5" s="449"/>
    </row>
    <row r="6" spans="1:5" ht="23.25" customHeight="1">
      <c r="A6" s="223" t="s">
        <v>10</v>
      </c>
      <c r="B6" s="447"/>
      <c r="C6" s="450" t="s">
        <v>164</v>
      </c>
      <c r="D6" s="451"/>
      <c r="E6" s="224" t="s">
        <v>165</v>
      </c>
    </row>
    <row r="7" spans="1:5" ht="27" customHeight="1" thickBot="1">
      <c r="A7" s="225" t="s">
        <v>13</v>
      </c>
      <c r="B7" s="448"/>
      <c r="C7" s="226" t="s">
        <v>201</v>
      </c>
      <c r="D7" s="226" t="s">
        <v>202</v>
      </c>
      <c r="E7" s="227" t="s">
        <v>164</v>
      </c>
    </row>
    <row r="8" spans="1:5" s="1" customFormat="1" ht="24.75">
      <c r="A8" s="128">
        <v>10100</v>
      </c>
      <c r="B8" s="129" t="s">
        <v>166</v>
      </c>
      <c r="C8" s="324">
        <f>'1-4'!D8+'1-4'!D33+'1-4'!D70+'1-4'!D71+'1-4'!D72+'1-4'!D73+'1-4'!D99+'1-4'!D115+'1-4'!D126</f>
        <v>237757</v>
      </c>
      <c r="D8" s="328">
        <f>'1-4'!E8+'1-4'!E33+'1-4'!E70+'1-4'!E71+'1-4'!E72+'1-4'!E73+'1-4'!E99+'1-4'!E115+'1-4'!E126</f>
        <v>4282</v>
      </c>
      <c r="E8" s="325">
        <f aca="true" t="shared" si="0" ref="E8:E37">SUM(C8:D8)</f>
        <v>242039</v>
      </c>
    </row>
    <row r="9" spans="1:5" s="1" customFormat="1" ht="24.75">
      <c r="A9" s="130">
        <v>16600</v>
      </c>
      <c r="B9" s="131" t="s">
        <v>167</v>
      </c>
      <c r="C9" s="326">
        <f>'1-4'!D9+'1-4'!D100</f>
        <v>313947</v>
      </c>
      <c r="D9" s="328">
        <f>'1-4'!E9+'1-4'!E100</f>
        <v>1518</v>
      </c>
      <c r="E9" s="327">
        <f t="shared" si="0"/>
        <v>315465</v>
      </c>
    </row>
    <row r="10" spans="1:5" s="1" customFormat="1" ht="24.75">
      <c r="A10" s="130">
        <v>10200</v>
      </c>
      <c r="B10" s="132" t="s">
        <v>331</v>
      </c>
      <c r="C10" s="326">
        <f>'1-4'!D10</f>
        <v>5596</v>
      </c>
      <c r="D10" s="328">
        <f>'1-4'!E10</f>
        <v>87</v>
      </c>
      <c r="E10" s="327">
        <f t="shared" si="0"/>
        <v>5683</v>
      </c>
    </row>
    <row r="11" spans="1:5" s="1" customFormat="1" ht="24.75">
      <c r="A11" s="130">
        <v>15300</v>
      </c>
      <c r="B11" s="132" t="s">
        <v>251</v>
      </c>
      <c r="C11" s="326">
        <f>'1-4'!D11</f>
        <v>1677</v>
      </c>
      <c r="D11" s="328">
        <f>'1-4'!E11</f>
        <v>43</v>
      </c>
      <c r="E11" s="327">
        <f t="shared" si="0"/>
        <v>1720</v>
      </c>
    </row>
    <row r="12" spans="1:5" s="1" customFormat="1" ht="24.75">
      <c r="A12" s="130">
        <v>10400</v>
      </c>
      <c r="B12" s="132" t="s">
        <v>168</v>
      </c>
      <c r="C12" s="326">
        <f>'1-4'!D12</f>
        <v>4413</v>
      </c>
      <c r="D12" s="328">
        <f>'1-4'!E12</f>
        <v>65</v>
      </c>
      <c r="E12" s="327">
        <f t="shared" si="0"/>
        <v>4478</v>
      </c>
    </row>
    <row r="13" spans="1:5" s="1" customFormat="1" ht="24.75">
      <c r="A13" s="130">
        <v>10500</v>
      </c>
      <c r="B13" s="132" t="s">
        <v>169</v>
      </c>
      <c r="C13" s="326">
        <f>'1-4'!D13</f>
        <v>19168</v>
      </c>
      <c r="D13" s="328">
        <f>'1-4'!E13</f>
        <v>164</v>
      </c>
      <c r="E13" s="327">
        <f t="shared" si="0"/>
        <v>19332</v>
      </c>
    </row>
    <row r="14" spans="1:5" s="1" customFormat="1" ht="24.75">
      <c r="A14" s="130">
        <v>10600</v>
      </c>
      <c r="B14" s="132" t="s">
        <v>170</v>
      </c>
      <c r="C14" s="326">
        <f>'1-4'!D14+'1-4'!D34+'1-4'!D129</f>
        <v>76246</v>
      </c>
      <c r="D14" s="328">
        <f>'1-4'!E14+'1-4'!E34+'1-4'!E129</f>
        <v>351</v>
      </c>
      <c r="E14" s="327">
        <f t="shared" si="0"/>
        <v>76597</v>
      </c>
    </row>
    <row r="15" spans="1:5" s="1" customFormat="1" ht="24.75">
      <c r="A15" s="130">
        <v>10700</v>
      </c>
      <c r="B15" s="132" t="s">
        <v>171</v>
      </c>
      <c r="C15" s="326">
        <f>'1-4'!D26</f>
        <v>39940</v>
      </c>
      <c r="D15" s="328">
        <f>'1-4'!E26</f>
        <v>537</v>
      </c>
      <c r="E15" s="327">
        <f t="shared" si="0"/>
        <v>40477</v>
      </c>
    </row>
    <row r="16" spans="1:5" s="1" customFormat="1" ht="24.75">
      <c r="A16" s="130">
        <v>10800</v>
      </c>
      <c r="B16" s="132" t="s">
        <v>172</v>
      </c>
      <c r="C16" s="326">
        <f>'1-4'!D101</f>
        <v>11054</v>
      </c>
      <c r="D16" s="328">
        <f>'1-4'!E101</f>
        <v>62</v>
      </c>
      <c r="E16" s="327">
        <f t="shared" si="0"/>
        <v>11116</v>
      </c>
    </row>
    <row r="17" spans="1:5" s="1" customFormat="1" ht="24.75">
      <c r="A17" s="130">
        <v>10900</v>
      </c>
      <c r="B17" s="132" t="s">
        <v>173</v>
      </c>
      <c r="C17" s="326">
        <f>'1-4'!D127</f>
        <v>19157</v>
      </c>
      <c r="D17" s="328">
        <f>'1-4'!E127</f>
        <v>17</v>
      </c>
      <c r="E17" s="327">
        <f t="shared" si="0"/>
        <v>19174</v>
      </c>
    </row>
    <row r="18" spans="1:5" s="1" customFormat="1" ht="24.75">
      <c r="A18" s="130">
        <v>11000</v>
      </c>
      <c r="B18" s="132" t="s">
        <v>174</v>
      </c>
      <c r="C18" s="326">
        <f>'1-4'!D112</f>
        <v>5083</v>
      </c>
      <c r="D18" s="328">
        <f>'1-4'!E112</f>
        <v>26</v>
      </c>
      <c r="E18" s="327">
        <f t="shared" si="0"/>
        <v>5109</v>
      </c>
    </row>
    <row r="19" spans="1:5" s="1" customFormat="1" ht="24.75">
      <c r="A19" s="130">
        <v>11100</v>
      </c>
      <c r="B19" s="132" t="s">
        <v>297</v>
      </c>
      <c r="C19" s="326">
        <f>'1-4'!D116</f>
        <v>58976</v>
      </c>
      <c r="D19" s="328">
        <f>'1-4'!E116</f>
        <v>374</v>
      </c>
      <c r="E19" s="327">
        <f>SUM(C19:D19)</f>
        <v>59350</v>
      </c>
    </row>
    <row r="20" spans="1:5" s="1" customFormat="1" ht="24.75">
      <c r="A20" s="130">
        <v>11200</v>
      </c>
      <c r="B20" s="132" t="s">
        <v>175</v>
      </c>
      <c r="C20" s="326">
        <f>'1-4'!D27+'1-4'!D35</f>
        <v>20766</v>
      </c>
      <c r="D20" s="328">
        <f>'1-4'!E27+'1-4'!E35</f>
        <v>17</v>
      </c>
      <c r="E20" s="327">
        <f t="shared" si="0"/>
        <v>20783</v>
      </c>
    </row>
    <row r="21" spans="1:5" s="1" customFormat="1" ht="24.75">
      <c r="A21" s="130">
        <v>11300</v>
      </c>
      <c r="B21" s="132" t="s">
        <v>176</v>
      </c>
      <c r="C21" s="326">
        <f>'1-4'!D36+'1-4'!D57</f>
        <v>692966</v>
      </c>
      <c r="D21" s="328">
        <f>'1-4'!E36+'1-4'!E57</f>
        <v>14934</v>
      </c>
      <c r="E21" s="327">
        <f t="shared" si="0"/>
        <v>707900</v>
      </c>
    </row>
    <row r="22" spans="1:5" s="1" customFormat="1" ht="24.75">
      <c r="A22" s="130">
        <v>11400</v>
      </c>
      <c r="B22" s="132" t="s">
        <v>177</v>
      </c>
      <c r="C22" s="326">
        <f>'1-4'!D37+'1-4'!D102</f>
        <v>1312996</v>
      </c>
      <c r="D22" s="328">
        <f>'1-4'!E37+'1-4'!E102</f>
        <v>3017</v>
      </c>
      <c r="E22" s="327">
        <f t="shared" si="0"/>
        <v>1316013</v>
      </c>
    </row>
    <row r="23" spans="1:5" s="1" customFormat="1" ht="24.75">
      <c r="A23" s="130">
        <v>11500</v>
      </c>
      <c r="B23" s="132" t="s">
        <v>178</v>
      </c>
      <c r="C23" s="326">
        <f>'1-4'!D60</f>
        <v>168122</v>
      </c>
      <c r="D23" s="328">
        <f>'1-4'!E60</f>
        <v>66</v>
      </c>
      <c r="E23" s="327">
        <f t="shared" si="0"/>
        <v>168188</v>
      </c>
    </row>
    <row r="24" spans="1:5" s="1" customFormat="1" ht="24.75">
      <c r="A24" s="130">
        <v>11600</v>
      </c>
      <c r="B24" s="132" t="s">
        <v>179</v>
      </c>
      <c r="C24" s="326">
        <f>'1-4'!D103</f>
        <v>12438</v>
      </c>
      <c r="D24" s="328">
        <f>'1-4'!E103</f>
        <v>13</v>
      </c>
      <c r="E24" s="327">
        <f t="shared" si="0"/>
        <v>12451</v>
      </c>
    </row>
    <row r="25" spans="1:5" s="1" customFormat="1" ht="24.75">
      <c r="A25" s="130">
        <v>11700</v>
      </c>
      <c r="B25" s="132" t="s">
        <v>180</v>
      </c>
      <c r="C25" s="326">
        <f>'1-4'!D119+'1-4'!D120</f>
        <v>17273</v>
      </c>
      <c r="D25" s="328">
        <f>'1-4'!E119+'1-4'!E120</f>
        <v>239</v>
      </c>
      <c r="E25" s="327">
        <f t="shared" si="0"/>
        <v>17512</v>
      </c>
    </row>
    <row r="26" spans="1:5" s="1" customFormat="1" ht="24.75">
      <c r="A26" s="130">
        <v>11900</v>
      </c>
      <c r="B26" s="132" t="s">
        <v>181</v>
      </c>
      <c r="C26" s="326">
        <f>'1-4'!D74</f>
        <v>45460</v>
      </c>
      <c r="D26" s="328">
        <f>'1-4'!E74</f>
        <v>982</v>
      </c>
      <c r="E26" s="327">
        <f t="shared" si="0"/>
        <v>46442</v>
      </c>
    </row>
    <row r="27" spans="1:5" s="1" customFormat="1" ht="24.75">
      <c r="A27" s="130">
        <v>12100</v>
      </c>
      <c r="B27" s="132" t="s">
        <v>29</v>
      </c>
      <c r="C27" s="326">
        <f>'1-4'!D75+'1-4'!D76</f>
        <v>106449</v>
      </c>
      <c r="D27" s="328">
        <f>'1-4'!E75+'1-4'!E76</f>
        <v>5548</v>
      </c>
      <c r="E27" s="327">
        <f t="shared" si="0"/>
        <v>111997</v>
      </c>
    </row>
    <row r="28" spans="1:5" s="1" customFormat="1" ht="24.75">
      <c r="A28" s="130">
        <v>12200</v>
      </c>
      <c r="B28" s="132" t="s">
        <v>182</v>
      </c>
      <c r="C28" s="326">
        <f>'1-4'!D15</f>
        <v>760</v>
      </c>
      <c r="D28" s="328">
        <f>'1-4'!E15</f>
        <v>3</v>
      </c>
      <c r="E28" s="327">
        <f t="shared" si="0"/>
        <v>763</v>
      </c>
    </row>
    <row r="29" spans="1:5" s="1" customFormat="1" ht="24.75">
      <c r="A29" s="130">
        <v>12300</v>
      </c>
      <c r="B29" s="132" t="s">
        <v>183</v>
      </c>
      <c r="C29" s="326">
        <f>'1-4'!D77+'1-4'!D78</f>
        <v>96242</v>
      </c>
      <c r="D29" s="328">
        <f>'1-4'!E77+'1-4'!E78</f>
        <v>1913</v>
      </c>
      <c r="E29" s="327">
        <f t="shared" si="0"/>
        <v>98155</v>
      </c>
    </row>
    <row r="30" spans="1:5" s="1" customFormat="1" ht="24.75">
      <c r="A30" s="130">
        <v>12400</v>
      </c>
      <c r="B30" s="132" t="s">
        <v>371</v>
      </c>
      <c r="C30" s="326">
        <f>'1-4'!D28</f>
        <v>4472</v>
      </c>
      <c r="D30" s="328">
        <f>'1-4'!E28</f>
        <v>40</v>
      </c>
      <c r="E30" s="327">
        <f t="shared" si="0"/>
        <v>4512</v>
      </c>
    </row>
    <row r="31" spans="1:5" s="1" customFormat="1" ht="24.75">
      <c r="A31" s="130">
        <v>12700</v>
      </c>
      <c r="B31" s="132" t="s">
        <v>184</v>
      </c>
      <c r="C31" s="326">
        <f>'1-4'!D16</f>
        <v>3012</v>
      </c>
      <c r="D31" s="328">
        <f>'1-4'!E16</f>
        <v>70</v>
      </c>
      <c r="E31" s="327">
        <f t="shared" si="0"/>
        <v>3082</v>
      </c>
    </row>
    <row r="32" spans="1:5" s="1" customFormat="1" ht="24.75">
      <c r="A32" s="130">
        <v>13000</v>
      </c>
      <c r="B32" s="132" t="s">
        <v>185</v>
      </c>
      <c r="C32" s="326">
        <f>'1-4'!D17</f>
        <v>8499</v>
      </c>
      <c r="D32" s="328">
        <f>'1-4'!E17</f>
        <v>9</v>
      </c>
      <c r="E32" s="327">
        <f t="shared" si="0"/>
        <v>8508</v>
      </c>
    </row>
    <row r="33" spans="1:5" s="1" customFormat="1" ht="24.75">
      <c r="A33" s="130">
        <v>13100</v>
      </c>
      <c r="B33" s="131" t="s">
        <v>186</v>
      </c>
      <c r="C33" s="326">
        <f>'1-4'!D61</f>
        <v>7261</v>
      </c>
      <c r="D33" s="328">
        <f>'1-4'!E61</f>
        <v>11</v>
      </c>
      <c r="E33" s="327">
        <f t="shared" si="0"/>
        <v>7272</v>
      </c>
    </row>
    <row r="34" spans="1:5" s="1" customFormat="1" ht="24.75">
      <c r="A34" s="130">
        <v>13700</v>
      </c>
      <c r="B34" s="132" t="s">
        <v>35</v>
      </c>
      <c r="C34" s="326">
        <f>'1-4'!D38</f>
        <v>227586</v>
      </c>
      <c r="D34" s="328">
        <f>'1-4'!E38</f>
        <v>4734</v>
      </c>
      <c r="E34" s="327">
        <f t="shared" si="0"/>
        <v>232320</v>
      </c>
    </row>
    <row r="35" spans="1:5" s="1" customFormat="1" ht="24.75">
      <c r="A35" s="130">
        <v>14000</v>
      </c>
      <c r="B35" s="132" t="s">
        <v>267</v>
      </c>
      <c r="C35" s="326">
        <f>'1-4'!D18</f>
        <v>18754</v>
      </c>
      <c r="D35" s="328">
        <f>'1-4'!E18</f>
        <v>987</v>
      </c>
      <c r="E35" s="327">
        <f t="shared" si="0"/>
        <v>19741</v>
      </c>
    </row>
    <row r="36" spans="1:5" s="1" customFormat="1" ht="24.75">
      <c r="A36" s="130">
        <v>14200</v>
      </c>
      <c r="B36" s="132" t="s">
        <v>187</v>
      </c>
      <c r="C36" s="326">
        <f>'1-4'!D62+'1-4'!D79+'1-4'!D104+'1-4'!D121+'1-4'!D128+'1-4'!D133</f>
        <v>233321</v>
      </c>
      <c r="D36" s="328">
        <f>'1-4'!E62+'1-4'!E79+'1-4'!E104+'1-4'!E121+'1-4'!E128+'1-4'!E133</f>
        <v>0</v>
      </c>
      <c r="E36" s="327">
        <f t="shared" si="0"/>
        <v>233321</v>
      </c>
    </row>
    <row r="37" spans="1:5" s="1" customFormat="1" ht="24.75">
      <c r="A37" s="130">
        <v>15000</v>
      </c>
      <c r="B37" s="132" t="s">
        <v>188</v>
      </c>
      <c r="C37" s="326">
        <f>'1-4'!D105</f>
        <v>34232</v>
      </c>
      <c r="D37" s="328">
        <f>'1-4'!E105</f>
        <v>25</v>
      </c>
      <c r="E37" s="327">
        <f t="shared" si="0"/>
        <v>34257</v>
      </c>
    </row>
    <row r="38" spans="1:5" s="1" customFormat="1" ht="24.75">
      <c r="A38" s="130">
        <v>15200</v>
      </c>
      <c r="B38" s="132" t="s">
        <v>189</v>
      </c>
      <c r="C38" s="326">
        <f>'1-4'!D39</f>
        <v>1286</v>
      </c>
      <c r="D38" s="328">
        <f>'1-4'!E39</f>
        <v>0</v>
      </c>
      <c r="E38" s="327">
        <f aca="true" t="shared" si="1" ref="E38:E64">SUM(C38:D38)</f>
        <v>1286</v>
      </c>
    </row>
    <row r="39" spans="1:5" s="1" customFormat="1" ht="24.75">
      <c r="A39" s="133">
        <v>15500</v>
      </c>
      <c r="B39" s="134" t="s">
        <v>190</v>
      </c>
      <c r="C39" s="329">
        <f>'1-4'!D40</f>
        <v>67244</v>
      </c>
      <c r="D39" s="328">
        <f>'1-4'!E40</f>
        <v>348</v>
      </c>
      <c r="E39" s="330">
        <f t="shared" si="1"/>
        <v>67592</v>
      </c>
    </row>
    <row r="40" spans="1:5" s="1" customFormat="1" ht="24.75">
      <c r="A40" s="130">
        <v>15600</v>
      </c>
      <c r="B40" s="131" t="s">
        <v>263</v>
      </c>
      <c r="C40" s="326">
        <f>'1-4'!D63</f>
        <v>286150</v>
      </c>
      <c r="D40" s="328">
        <f>'1-4'!E63</f>
        <v>0</v>
      </c>
      <c r="E40" s="327">
        <f t="shared" si="1"/>
        <v>286150</v>
      </c>
    </row>
    <row r="41" spans="1:5" s="1" customFormat="1" ht="24.75">
      <c r="A41" s="130">
        <v>15700</v>
      </c>
      <c r="B41" s="131" t="s">
        <v>296</v>
      </c>
      <c r="C41" s="326">
        <f>'1-4'!D130</f>
        <v>13240</v>
      </c>
      <c r="D41" s="328">
        <f>'1-4'!E130</f>
        <v>0</v>
      </c>
      <c r="E41" s="327">
        <f t="shared" si="1"/>
        <v>13240</v>
      </c>
    </row>
    <row r="42" spans="1:5" s="1" customFormat="1" ht="24.75">
      <c r="A42" s="130">
        <v>15800</v>
      </c>
      <c r="B42" s="131" t="s">
        <v>264</v>
      </c>
      <c r="C42" s="326">
        <f>'1-4'!D64</f>
        <v>16490</v>
      </c>
      <c r="D42" s="328">
        <f>'1-4'!E64</f>
        <v>0</v>
      </c>
      <c r="E42" s="327">
        <f t="shared" si="1"/>
        <v>16490</v>
      </c>
    </row>
    <row r="43" spans="1:5" s="1" customFormat="1" ht="24.75">
      <c r="A43" s="137">
        <v>15900</v>
      </c>
      <c r="B43" s="138" t="s">
        <v>253</v>
      </c>
      <c r="C43" s="331">
        <f>'1-4'!D41+'1-4'!D106</f>
        <v>93089</v>
      </c>
      <c r="D43" s="328">
        <f>'1-4'!E41+'1-4'!E106</f>
        <v>655</v>
      </c>
      <c r="E43" s="332">
        <f t="shared" si="1"/>
        <v>93744</v>
      </c>
    </row>
    <row r="44" spans="1:5" s="1" customFormat="1" ht="25.5" thickBot="1">
      <c r="A44" s="406">
        <v>16000</v>
      </c>
      <c r="B44" s="407" t="s">
        <v>191</v>
      </c>
      <c r="C44" s="408">
        <f>'1-4'!D19+'1-4'!D107</f>
        <v>10432</v>
      </c>
      <c r="D44" s="409">
        <f>'1-4'!E19+'1-4'!E107</f>
        <v>57</v>
      </c>
      <c r="E44" s="410">
        <f t="shared" si="1"/>
        <v>10489</v>
      </c>
    </row>
    <row r="45" spans="1:5" s="1" customFormat="1" ht="25.5" thickTop="1">
      <c r="A45" s="137">
        <v>16100</v>
      </c>
      <c r="B45" s="138" t="s">
        <v>240</v>
      </c>
      <c r="C45" s="331">
        <f>'1-4'!D20</f>
        <v>19996</v>
      </c>
      <c r="D45" s="328">
        <f>'1-4'!E20</f>
        <v>0</v>
      </c>
      <c r="E45" s="332">
        <f t="shared" si="1"/>
        <v>19996</v>
      </c>
    </row>
    <row r="46" spans="1:5" s="1" customFormat="1" ht="24.75">
      <c r="A46" s="130">
        <v>16200</v>
      </c>
      <c r="B46" s="131" t="s">
        <v>192</v>
      </c>
      <c r="C46" s="326">
        <f>'1-4'!D29</f>
        <v>21800</v>
      </c>
      <c r="D46" s="328">
        <f>'1-4'!E29</f>
        <v>24</v>
      </c>
      <c r="E46" s="327">
        <f t="shared" si="1"/>
        <v>21824</v>
      </c>
    </row>
    <row r="47" spans="1:5" s="1" customFormat="1" ht="24.75">
      <c r="A47" s="130">
        <v>16500</v>
      </c>
      <c r="B47" s="131" t="s">
        <v>41</v>
      </c>
      <c r="C47" s="326">
        <f>'1-4'!D42+'1-4'!D108</f>
        <v>11757</v>
      </c>
      <c r="D47" s="328">
        <f>'1-4'!E42+'1-4'!E108</f>
        <v>67</v>
      </c>
      <c r="E47" s="327">
        <f t="shared" si="1"/>
        <v>11824</v>
      </c>
    </row>
    <row r="48" spans="1:5" s="1" customFormat="1" ht="24.75">
      <c r="A48" s="130">
        <v>16700</v>
      </c>
      <c r="B48" s="131" t="s">
        <v>42</v>
      </c>
      <c r="C48" s="326">
        <f>'1-4'!D131</f>
        <v>13143</v>
      </c>
      <c r="D48" s="328">
        <f>'1-4'!E131</f>
        <v>100</v>
      </c>
      <c r="E48" s="327">
        <f t="shared" si="1"/>
        <v>13243</v>
      </c>
    </row>
    <row r="49" spans="1:5" s="1" customFormat="1" ht="24.75">
      <c r="A49" s="130">
        <v>16800</v>
      </c>
      <c r="B49" s="131" t="s">
        <v>193</v>
      </c>
      <c r="C49" s="326">
        <f>'1-4'!D43</f>
        <v>6308</v>
      </c>
      <c r="D49" s="328">
        <f>'1-4'!E43</f>
        <v>0</v>
      </c>
      <c r="E49" s="327">
        <f t="shared" si="1"/>
        <v>6308</v>
      </c>
    </row>
    <row r="50" spans="1:5" s="1" customFormat="1" ht="24.75">
      <c r="A50" s="130">
        <v>16900</v>
      </c>
      <c r="B50" s="131" t="s">
        <v>194</v>
      </c>
      <c r="C50" s="326">
        <f>'1-4'!D44</f>
        <v>9516</v>
      </c>
      <c r="D50" s="328">
        <f>'1-4'!E44</f>
        <v>576</v>
      </c>
      <c r="E50" s="327">
        <f t="shared" si="1"/>
        <v>10092</v>
      </c>
    </row>
    <row r="51" spans="1:5" s="1" customFormat="1" ht="24.75">
      <c r="A51" s="130">
        <v>17600</v>
      </c>
      <c r="B51" s="131" t="s">
        <v>195</v>
      </c>
      <c r="C51" s="326">
        <f>'1-4'!D45+'1-4'!D65</f>
        <v>180150</v>
      </c>
      <c r="D51" s="328">
        <f>'1-4'!E45+'1-4'!E65</f>
        <v>1410</v>
      </c>
      <c r="E51" s="327">
        <f t="shared" si="1"/>
        <v>181560</v>
      </c>
    </row>
    <row r="52" spans="1:5" s="1" customFormat="1" ht="24.75">
      <c r="A52" s="130">
        <v>17700</v>
      </c>
      <c r="B52" s="131" t="s">
        <v>196</v>
      </c>
      <c r="C52" s="326">
        <f>'1-4'!D21</f>
        <v>5556</v>
      </c>
      <c r="D52" s="328">
        <f>'1-4'!E21</f>
        <v>42</v>
      </c>
      <c r="E52" s="327">
        <f t="shared" si="1"/>
        <v>5598</v>
      </c>
    </row>
    <row r="53" spans="1:5" s="1" customFormat="1" ht="24.75">
      <c r="A53" s="139">
        <v>17800</v>
      </c>
      <c r="B53" s="131" t="s">
        <v>44</v>
      </c>
      <c r="C53" s="326">
        <f>'1-4'!D80</f>
        <v>15965</v>
      </c>
      <c r="D53" s="328">
        <f>'1-4'!E80</f>
        <v>234</v>
      </c>
      <c r="E53" s="327">
        <f t="shared" si="1"/>
        <v>16199</v>
      </c>
    </row>
    <row r="54" spans="1:5" s="1" customFormat="1" ht="24.75">
      <c r="A54" s="246">
        <v>18300</v>
      </c>
      <c r="B54" s="247" t="s">
        <v>237</v>
      </c>
      <c r="C54" s="329">
        <f>'1-4'!D22</f>
        <v>14083</v>
      </c>
      <c r="D54" s="328">
        <f>'1-4'!E22</f>
        <v>200</v>
      </c>
      <c r="E54" s="327">
        <f t="shared" si="1"/>
        <v>14283</v>
      </c>
    </row>
    <row r="55" spans="1:5" s="1" customFormat="1" ht="24.75">
      <c r="A55" s="246">
        <v>18400</v>
      </c>
      <c r="B55" s="247" t="s">
        <v>261</v>
      </c>
      <c r="C55" s="329">
        <f>'1-4'!D109</f>
        <v>42664</v>
      </c>
      <c r="D55" s="328">
        <f>'1-4'!E109</f>
        <v>31</v>
      </c>
      <c r="E55" s="327">
        <f t="shared" si="1"/>
        <v>42695</v>
      </c>
    </row>
    <row r="56" spans="1:5" s="1" customFormat="1" ht="24.75">
      <c r="A56" s="246">
        <v>18500</v>
      </c>
      <c r="B56" s="247" t="s">
        <v>298</v>
      </c>
      <c r="C56" s="329">
        <f>'1-4'!D46</f>
        <v>1064</v>
      </c>
      <c r="D56" s="328">
        <f>'1-4'!E46</f>
        <v>10</v>
      </c>
      <c r="E56" s="327">
        <f t="shared" si="1"/>
        <v>1074</v>
      </c>
    </row>
    <row r="57" spans="1:5" s="1" customFormat="1" ht="24.75">
      <c r="A57" s="139">
        <v>18600</v>
      </c>
      <c r="B57" s="131" t="s">
        <v>238</v>
      </c>
      <c r="C57" s="326">
        <f>'1-4'!D132</f>
        <v>10181</v>
      </c>
      <c r="D57" s="328">
        <f>'1-4'!E132</f>
        <v>0</v>
      </c>
      <c r="E57" s="327">
        <f t="shared" si="1"/>
        <v>10181</v>
      </c>
    </row>
    <row r="58" spans="1:5" s="1" customFormat="1" ht="22.5" customHeight="1">
      <c r="A58" s="139">
        <v>18900</v>
      </c>
      <c r="B58" s="131" t="s">
        <v>299</v>
      </c>
      <c r="C58" s="326">
        <f>'1-4'!D66</f>
        <v>4750</v>
      </c>
      <c r="D58" s="328">
        <f>'1-4'!E66</f>
        <v>0</v>
      </c>
      <c r="E58" s="327">
        <f t="shared" si="1"/>
        <v>4750</v>
      </c>
    </row>
    <row r="59" spans="1:5" s="1" customFormat="1" ht="22.5" customHeight="1">
      <c r="A59" s="139">
        <v>19200</v>
      </c>
      <c r="B59" s="131" t="s">
        <v>323</v>
      </c>
      <c r="C59" s="326">
        <f>'1-4'!D30</f>
        <v>50742</v>
      </c>
      <c r="D59" s="328">
        <f>'1-4'!E30</f>
        <v>19</v>
      </c>
      <c r="E59" s="327">
        <f t="shared" si="1"/>
        <v>50761</v>
      </c>
    </row>
    <row r="60" spans="1:5" s="1" customFormat="1" ht="22.5" customHeight="1">
      <c r="A60" s="139">
        <v>19300</v>
      </c>
      <c r="B60" s="131" t="s">
        <v>300</v>
      </c>
      <c r="C60" s="326">
        <f>'1-4'!D47</f>
        <v>1963</v>
      </c>
      <c r="D60" s="328">
        <f>'1-4'!E47</f>
        <v>0</v>
      </c>
      <c r="E60" s="327">
        <f t="shared" si="1"/>
        <v>1963</v>
      </c>
    </row>
    <row r="61" spans="1:5" s="1" customFormat="1" ht="22.5" customHeight="1">
      <c r="A61" s="139">
        <v>19400</v>
      </c>
      <c r="B61" s="131" t="s">
        <v>295</v>
      </c>
      <c r="C61" s="326">
        <f>'1-4'!D122</f>
        <v>25830</v>
      </c>
      <c r="D61" s="328">
        <f>'1-4'!E122</f>
        <v>62</v>
      </c>
      <c r="E61" s="327">
        <f t="shared" si="1"/>
        <v>25892</v>
      </c>
    </row>
    <row r="62" spans="1:5" s="1" customFormat="1" ht="22.5" customHeight="1">
      <c r="A62" s="139">
        <v>19500</v>
      </c>
      <c r="B62" s="131" t="s">
        <v>332</v>
      </c>
      <c r="C62" s="326">
        <f>'1-4'!D25</f>
        <v>4518</v>
      </c>
      <c r="D62" s="328">
        <f>'1-4'!E25</f>
        <v>31</v>
      </c>
      <c r="E62" s="327">
        <f>SUM(C62:D62)</f>
        <v>4549</v>
      </c>
    </row>
    <row r="63" spans="1:5" s="1" customFormat="1" ht="22.5" customHeight="1">
      <c r="A63" s="139">
        <v>19600</v>
      </c>
      <c r="B63" s="131" t="s">
        <v>372</v>
      </c>
      <c r="C63" s="326">
        <f>'1-4'!D134</f>
        <v>1722</v>
      </c>
      <c r="D63" s="328">
        <f>'1-4'!E134</f>
        <v>0</v>
      </c>
      <c r="E63" s="327">
        <f>SUM(C63:D63)</f>
        <v>1722</v>
      </c>
    </row>
    <row r="64" spans="1:5" s="1" customFormat="1" ht="22.5" customHeight="1" thickBot="1">
      <c r="A64" s="135">
        <v>19000</v>
      </c>
      <c r="B64" s="136" t="s">
        <v>197</v>
      </c>
      <c r="C64" s="328">
        <f>'1-4'!D136</f>
        <v>432738</v>
      </c>
      <c r="D64" s="328">
        <f>'1-4'!E136</f>
        <v>0</v>
      </c>
      <c r="E64" s="327">
        <f t="shared" si="1"/>
        <v>432738</v>
      </c>
    </row>
    <row r="65" spans="1:7" s="1" customFormat="1" ht="24" customHeight="1" thickBot="1">
      <c r="A65" s="206" t="s">
        <v>198</v>
      </c>
      <c r="B65" s="228"/>
      <c r="C65" s="334">
        <f>SUM(C8:C64)</f>
        <v>5166000</v>
      </c>
      <c r="D65" s="334">
        <f>SUM(D8:D64)</f>
        <v>44000</v>
      </c>
      <c r="E65" s="335">
        <f>SUM(E8:E64)</f>
        <v>5210000</v>
      </c>
      <c r="G65" s="411"/>
    </row>
    <row r="67" spans="3:5" ht="21.75">
      <c r="C67" s="313">
        <f>C65-'1-4'!D137</f>
        <v>0</v>
      </c>
      <c r="D67" s="313">
        <f>D65-'1-4'!E137</f>
        <v>0</v>
      </c>
      <c r="E67" s="313">
        <f>E65-'1-4'!F137</f>
        <v>0</v>
      </c>
    </row>
    <row r="68" ht="21.75">
      <c r="C68" s="313"/>
    </row>
    <row r="69" spans="3:5" ht="21.75">
      <c r="C69" s="313"/>
      <c r="E69" s="313"/>
    </row>
  </sheetData>
  <sheetProtection/>
  <mergeCells count="7">
    <mergeCell ref="B6:B7"/>
    <mergeCell ref="A5:E5"/>
    <mergeCell ref="C6:D6"/>
    <mergeCell ref="A1:E1"/>
    <mergeCell ref="A2:E2"/>
    <mergeCell ref="A3:E3"/>
    <mergeCell ref="A4:E4"/>
  </mergeCells>
  <printOptions horizontalCentered="1"/>
  <pageMargins left="0.11811023622047245" right="0.11811023622047245" top="0.6299212598425197" bottom="0.7874015748031497" header="0.5118110236220472" footer="0.5118110236220472"/>
  <pageSetup horizontalDpi="600" verticalDpi="600" orientation="portrait" paperSize="9" scale="73" r:id="rId1"/>
  <headerFooter alignWithMargins="0">
    <oddFooter>&amp;Cصفحة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01"/>
  <sheetViews>
    <sheetView showGridLines="0" rightToLeft="1" tabSelected="1" zoomScalePageLayoutView="0" workbookViewId="0" topLeftCell="A1">
      <selection activeCell="J95" sqref="J95"/>
    </sheetView>
  </sheetViews>
  <sheetFormatPr defaultColWidth="9.140625" defaultRowHeight="12.75"/>
  <cols>
    <col min="1" max="1" width="11.00390625" style="2" customWidth="1"/>
    <col min="2" max="2" width="3.7109375" style="2" customWidth="1"/>
    <col min="3" max="3" width="63.57421875" style="2" customWidth="1"/>
    <col min="4" max="4" width="13.28125" style="2" customWidth="1"/>
    <col min="5" max="5" width="11.28125" style="2" customWidth="1"/>
    <col min="6" max="6" width="14.57421875" style="2" customWidth="1"/>
    <col min="7" max="7" width="9.140625" style="2" customWidth="1"/>
    <col min="8" max="8" width="10.00390625" style="2" bestFit="1" customWidth="1"/>
    <col min="9" max="16384" width="9.140625" style="2" customWidth="1"/>
  </cols>
  <sheetData>
    <row r="1" spans="1:6" s="1" customFormat="1" ht="17.25" customHeight="1">
      <c r="A1" s="466" t="s">
        <v>199</v>
      </c>
      <c r="B1" s="466"/>
      <c r="C1" s="466"/>
      <c r="D1" s="466"/>
      <c r="E1" s="466"/>
      <c r="F1" s="466"/>
    </row>
    <row r="2" spans="1:6" s="1" customFormat="1" ht="20.25" customHeight="1">
      <c r="A2" s="453" t="s">
        <v>200</v>
      </c>
      <c r="B2" s="453"/>
      <c r="C2" s="453"/>
      <c r="D2" s="453"/>
      <c r="E2" s="453"/>
      <c r="F2" s="453"/>
    </row>
    <row r="3" spans="1:6" s="1" customFormat="1" ht="20.25" customHeight="1">
      <c r="A3" s="453" t="s">
        <v>365</v>
      </c>
      <c r="B3" s="453"/>
      <c r="C3" s="453"/>
      <c r="D3" s="453"/>
      <c r="E3" s="453"/>
      <c r="F3" s="453"/>
    </row>
    <row r="4" spans="1:6" ht="18" customHeight="1" thickBot="1">
      <c r="A4" s="449" t="s">
        <v>375</v>
      </c>
      <c r="B4" s="449"/>
      <c r="C4" s="449"/>
      <c r="D4" s="449"/>
      <c r="E4" s="449"/>
      <c r="F4" s="449"/>
    </row>
    <row r="5" spans="1:6" s="1" customFormat="1" ht="21" customHeight="1">
      <c r="A5" s="336" t="s">
        <v>10</v>
      </c>
      <c r="B5" s="462" t="s">
        <v>11</v>
      </c>
      <c r="C5" s="463"/>
      <c r="D5" s="337" t="s">
        <v>164</v>
      </c>
      <c r="E5" s="338"/>
      <c r="F5" s="339" t="s">
        <v>165</v>
      </c>
    </row>
    <row r="6" spans="1:6" s="1" customFormat="1" ht="22.5" customHeight="1" thickBot="1">
      <c r="A6" s="225" t="s">
        <v>13</v>
      </c>
      <c r="B6" s="464"/>
      <c r="C6" s="465"/>
      <c r="D6" s="226" t="s">
        <v>201</v>
      </c>
      <c r="E6" s="316" t="s">
        <v>202</v>
      </c>
      <c r="F6" s="227" t="s">
        <v>164</v>
      </c>
    </row>
    <row r="7" spans="1:6" s="1" customFormat="1" ht="21" customHeight="1">
      <c r="A7" s="248"/>
      <c r="B7" s="249" t="s">
        <v>52</v>
      </c>
      <c r="C7" s="250" t="s">
        <v>232</v>
      </c>
      <c r="D7" s="340"/>
      <c r="E7" s="341"/>
      <c r="F7" s="342"/>
    </row>
    <row r="8" spans="1:6" s="1" customFormat="1" ht="21" customHeight="1">
      <c r="A8" s="111">
        <v>10100</v>
      </c>
      <c r="B8" s="343"/>
      <c r="C8" s="343" t="s">
        <v>335</v>
      </c>
      <c r="D8" s="344">
        <v>105330</v>
      </c>
      <c r="E8" s="345">
        <v>252</v>
      </c>
      <c r="F8" s="346">
        <f aca="true" t="shared" si="0" ref="F8:F22">SUM(D8:E8)</f>
        <v>105582</v>
      </c>
    </row>
    <row r="9" spans="1:6" s="1" customFormat="1" ht="21" customHeight="1">
      <c r="A9" s="112">
        <v>16600</v>
      </c>
      <c r="B9" s="347"/>
      <c r="C9" s="348" t="s">
        <v>203</v>
      </c>
      <c r="D9" s="349">
        <v>301427</v>
      </c>
      <c r="E9" s="345">
        <v>1353</v>
      </c>
      <c r="F9" s="350">
        <f t="shared" si="0"/>
        <v>302780</v>
      </c>
    </row>
    <row r="10" spans="1:6" s="1" customFormat="1" ht="21" customHeight="1">
      <c r="A10" s="112">
        <v>10200</v>
      </c>
      <c r="B10" s="347"/>
      <c r="C10" s="347" t="s">
        <v>204</v>
      </c>
      <c r="D10" s="349">
        <v>5596</v>
      </c>
      <c r="E10" s="349">
        <v>87</v>
      </c>
      <c r="F10" s="350">
        <f t="shared" si="0"/>
        <v>5683</v>
      </c>
    </row>
    <row r="11" spans="1:6" s="1" customFormat="1" ht="21" customHeight="1">
      <c r="A11" s="117">
        <v>15300</v>
      </c>
      <c r="B11" s="351"/>
      <c r="C11" s="351" t="s">
        <v>251</v>
      </c>
      <c r="D11" s="352">
        <v>1677</v>
      </c>
      <c r="E11" s="352">
        <v>43</v>
      </c>
      <c r="F11" s="350">
        <f t="shared" si="0"/>
        <v>1720</v>
      </c>
    </row>
    <row r="12" spans="1:6" s="1" customFormat="1" ht="21" customHeight="1">
      <c r="A12" s="117">
        <v>10400</v>
      </c>
      <c r="B12" s="351"/>
      <c r="C12" s="351" t="s">
        <v>205</v>
      </c>
      <c r="D12" s="349">
        <v>4413</v>
      </c>
      <c r="E12" s="349">
        <v>65</v>
      </c>
      <c r="F12" s="350">
        <f t="shared" si="0"/>
        <v>4478</v>
      </c>
    </row>
    <row r="13" spans="1:6" s="1" customFormat="1" ht="21" customHeight="1">
      <c r="A13" s="112">
        <v>10500</v>
      </c>
      <c r="B13" s="347"/>
      <c r="C13" s="347" t="s">
        <v>206</v>
      </c>
      <c r="D13" s="349">
        <v>19168</v>
      </c>
      <c r="E13" s="349">
        <v>164</v>
      </c>
      <c r="F13" s="350">
        <f t="shared" si="0"/>
        <v>19332</v>
      </c>
    </row>
    <row r="14" spans="1:6" s="1" customFormat="1" ht="21" customHeight="1">
      <c r="A14" s="112">
        <v>10600</v>
      </c>
      <c r="B14" s="347"/>
      <c r="C14" s="347" t="s">
        <v>54</v>
      </c>
      <c r="D14" s="349">
        <v>70937</v>
      </c>
      <c r="E14" s="349">
        <v>344</v>
      </c>
      <c r="F14" s="350">
        <f t="shared" si="0"/>
        <v>71281</v>
      </c>
    </row>
    <row r="15" spans="1:6" s="1" customFormat="1" ht="21" customHeight="1">
      <c r="A15" s="112">
        <v>12200</v>
      </c>
      <c r="B15" s="347"/>
      <c r="C15" s="347" t="s">
        <v>30</v>
      </c>
      <c r="D15" s="353">
        <v>760</v>
      </c>
      <c r="E15" s="328">
        <v>3</v>
      </c>
      <c r="F15" s="350">
        <f t="shared" si="0"/>
        <v>763</v>
      </c>
    </row>
    <row r="16" spans="1:6" s="1" customFormat="1" ht="21" customHeight="1">
      <c r="A16" s="112">
        <v>12700</v>
      </c>
      <c r="B16" s="347"/>
      <c r="C16" s="347" t="s">
        <v>207</v>
      </c>
      <c r="D16" s="349">
        <v>3012</v>
      </c>
      <c r="E16" s="349">
        <v>70</v>
      </c>
      <c r="F16" s="350">
        <f t="shared" si="0"/>
        <v>3082</v>
      </c>
    </row>
    <row r="17" spans="1:6" s="1" customFormat="1" ht="21" customHeight="1">
      <c r="A17" s="112">
        <v>13000</v>
      </c>
      <c r="B17" s="347"/>
      <c r="C17" s="347" t="s">
        <v>208</v>
      </c>
      <c r="D17" s="349">
        <v>8499</v>
      </c>
      <c r="E17" s="328">
        <v>9</v>
      </c>
      <c r="F17" s="350">
        <f t="shared" si="0"/>
        <v>8508</v>
      </c>
    </row>
    <row r="18" spans="1:6" s="1" customFormat="1" ht="21" customHeight="1">
      <c r="A18" s="112">
        <v>14000</v>
      </c>
      <c r="B18" s="347"/>
      <c r="C18" s="348" t="s">
        <v>351</v>
      </c>
      <c r="D18" s="349">
        <v>18754</v>
      </c>
      <c r="E18" s="354">
        <v>987</v>
      </c>
      <c r="F18" s="350">
        <f t="shared" si="0"/>
        <v>19741</v>
      </c>
    </row>
    <row r="19" spans="1:6" s="1" customFormat="1" ht="21" customHeight="1">
      <c r="A19" s="112">
        <v>16000</v>
      </c>
      <c r="B19" s="347"/>
      <c r="C19" s="348" t="s">
        <v>209</v>
      </c>
      <c r="D19" s="349">
        <v>8490</v>
      </c>
      <c r="E19" s="354">
        <v>57</v>
      </c>
      <c r="F19" s="350">
        <f t="shared" si="0"/>
        <v>8547</v>
      </c>
    </row>
    <row r="20" spans="1:6" s="1" customFormat="1" ht="21" customHeight="1">
      <c r="A20" s="118">
        <v>16100</v>
      </c>
      <c r="B20" s="355"/>
      <c r="C20" s="355" t="s">
        <v>240</v>
      </c>
      <c r="D20" s="356">
        <v>19996</v>
      </c>
      <c r="E20" s="328">
        <v>0</v>
      </c>
      <c r="F20" s="357">
        <f t="shared" si="0"/>
        <v>19996</v>
      </c>
    </row>
    <row r="21" spans="1:6" s="1" customFormat="1" ht="21" customHeight="1">
      <c r="A21" s="112">
        <v>17700</v>
      </c>
      <c r="B21" s="347"/>
      <c r="C21" s="347" t="s">
        <v>196</v>
      </c>
      <c r="D21" s="349">
        <v>5556</v>
      </c>
      <c r="E21" s="333">
        <v>42</v>
      </c>
      <c r="F21" s="357">
        <f t="shared" si="0"/>
        <v>5598</v>
      </c>
    </row>
    <row r="22" spans="1:6" s="1" customFormat="1" ht="21" customHeight="1" thickBot="1">
      <c r="A22" s="111">
        <v>18300</v>
      </c>
      <c r="B22" s="343"/>
      <c r="C22" s="343" t="s">
        <v>237</v>
      </c>
      <c r="D22" s="353">
        <v>14083</v>
      </c>
      <c r="E22" s="358">
        <v>200</v>
      </c>
      <c r="F22" s="357">
        <f t="shared" si="0"/>
        <v>14283</v>
      </c>
    </row>
    <row r="23" spans="1:6" s="1" customFormat="1" ht="21" customHeight="1" thickBot="1">
      <c r="A23" s="230"/>
      <c r="B23" s="359"/>
      <c r="C23" s="360" t="s">
        <v>58</v>
      </c>
      <c r="D23" s="361">
        <f>SUM(D7:D22)</f>
        <v>587698</v>
      </c>
      <c r="E23" s="361">
        <f>SUM(E7:E22)</f>
        <v>3676</v>
      </c>
      <c r="F23" s="362">
        <f>SUM(F7:F22)</f>
        <v>591374</v>
      </c>
    </row>
    <row r="24" spans="1:6" s="1" customFormat="1" ht="21" customHeight="1">
      <c r="A24" s="248"/>
      <c r="B24" s="249" t="s">
        <v>62</v>
      </c>
      <c r="C24" s="250" t="s">
        <v>257</v>
      </c>
      <c r="D24" s="363"/>
      <c r="E24" s="364"/>
      <c r="F24" s="365"/>
    </row>
    <row r="25" spans="1:6" s="1" customFormat="1" ht="21" customHeight="1">
      <c r="A25" s="112">
        <v>19500</v>
      </c>
      <c r="B25" s="347"/>
      <c r="C25" s="347" t="s">
        <v>332</v>
      </c>
      <c r="D25" s="349">
        <v>4518</v>
      </c>
      <c r="E25" s="354">
        <v>31</v>
      </c>
      <c r="F25" s="350">
        <f aca="true" t="shared" si="1" ref="F25:F30">SUM(D25:E25)</f>
        <v>4549</v>
      </c>
    </row>
    <row r="26" spans="1:6" s="1" customFormat="1" ht="21" customHeight="1">
      <c r="A26" s="117">
        <v>10700</v>
      </c>
      <c r="B26" s="351"/>
      <c r="C26" s="351" t="s">
        <v>210</v>
      </c>
      <c r="D26" s="353">
        <v>39940</v>
      </c>
      <c r="E26" s="353">
        <v>537</v>
      </c>
      <c r="F26" s="350">
        <f t="shared" si="1"/>
        <v>40477</v>
      </c>
    </row>
    <row r="27" spans="1:6" s="1" customFormat="1" ht="21" customHeight="1">
      <c r="A27" s="118">
        <v>11200</v>
      </c>
      <c r="B27" s="355"/>
      <c r="C27" s="355" t="s">
        <v>211</v>
      </c>
      <c r="D27" s="366">
        <v>19328</v>
      </c>
      <c r="E27" s="367">
        <v>17</v>
      </c>
      <c r="F27" s="350">
        <f t="shared" si="1"/>
        <v>19345</v>
      </c>
    </row>
    <row r="28" spans="1:6" s="1" customFormat="1" ht="21" customHeight="1">
      <c r="A28" s="112">
        <v>12400</v>
      </c>
      <c r="B28" s="347"/>
      <c r="C28" s="347" t="s">
        <v>369</v>
      </c>
      <c r="D28" s="349">
        <v>4472</v>
      </c>
      <c r="E28" s="349">
        <v>40</v>
      </c>
      <c r="F28" s="350">
        <f t="shared" si="1"/>
        <v>4512</v>
      </c>
    </row>
    <row r="29" spans="1:6" s="1" customFormat="1" ht="21" customHeight="1">
      <c r="A29" s="112">
        <v>16200</v>
      </c>
      <c r="B29" s="347"/>
      <c r="C29" s="347" t="s">
        <v>212</v>
      </c>
      <c r="D29" s="349">
        <v>21800</v>
      </c>
      <c r="E29" s="349">
        <v>24</v>
      </c>
      <c r="F29" s="350">
        <f t="shared" si="1"/>
        <v>21824</v>
      </c>
    </row>
    <row r="30" spans="1:6" s="1" customFormat="1" ht="21" customHeight="1" thickBot="1">
      <c r="A30" s="111">
        <v>19200</v>
      </c>
      <c r="B30" s="343"/>
      <c r="C30" s="343" t="s">
        <v>348</v>
      </c>
      <c r="D30" s="353">
        <v>50742</v>
      </c>
      <c r="E30" s="353">
        <v>19</v>
      </c>
      <c r="F30" s="368">
        <f t="shared" si="1"/>
        <v>50761</v>
      </c>
    </row>
    <row r="31" spans="1:6" s="119" customFormat="1" ht="21" customHeight="1" thickBot="1">
      <c r="A31" s="230"/>
      <c r="B31" s="359"/>
      <c r="C31" s="360" t="s">
        <v>258</v>
      </c>
      <c r="D31" s="361">
        <f>SUM(D25:D30)</f>
        <v>140800</v>
      </c>
      <c r="E31" s="361">
        <f>SUM(E25:E30)</f>
        <v>668</v>
      </c>
      <c r="F31" s="362">
        <f>SUM(F25:F30)</f>
        <v>141468</v>
      </c>
    </row>
    <row r="32" spans="1:6" s="1" customFormat="1" ht="21" customHeight="1">
      <c r="A32" s="113"/>
      <c r="B32" s="114" t="s">
        <v>67</v>
      </c>
      <c r="C32" s="115" t="s">
        <v>233</v>
      </c>
      <c r="D32" s="344"/>
      <c r="E32" s="369"/>
      <c r="F32" s="368"/>
    </row>
    <row r="33" spans="1:6" s="1" customFormat="1" ht="21" customHeight="1">
      <c r="A33" s="120">
        <v>10119</v>
      </c>
      <c r="B33" s="370"/>
      <c r="C33" s="347" t="s">
        <v>352</v>
      </c>
      <c r="D33" s="349">
        <v>3557</v>
      </c>
      <c r="E33" s="333">
        <v>2</v>
      </c>
      <c r="F33" s="350">
        <f>SUM(D33:E33)</f>
        <v>3559</v>
      </c>
    </row>
    <row r="34" spans="1:6" s="1" customFormat="1" ht="21" customHeight="1">
      <c r="A34" s="112">
        <v>10690</v>
      </c>
      <c r="B34" s="347"/>
      <c r="C34" s="347" t="s">
        <v>349</v>
      </c>
      <c r="D34" s="349">
        <v>150</v>
      </c>
      <c r="E34" s="354">
        <v>7</v>
      </c>
      <c r="F34" s="350">
        <f aca="true" t="shared" si="2" ref="F34:F42">SUM(D34:E34)</f>
        <v>157</v>
      </c>
    </row>
    <row r="35" spans="1:6" s="1" customFormat="1" ht="21" customHeight="1">
      <c r="A35" s="112">
        <v>11205</v>
      </c>
      <c r="B35" s="347"/>
      <c r="C35" s="371" t="s">
        <v>350</v>
      </c>
      <c r="D35" s="349">
        <v>1438</v>
      </c>
      <c r="E35" s="328">
        <v>0</v>
      </c>
      <c r="F35" s="350">
        <f>SUM(D35:E35)</f>
        <v>1438</v>
      </c>
    </row>
    <row r="36" spans="1:6" s="1" customFormat="1" ht="21" customHeight="1">
      <c r="A36" s="117">
        <v>11300</v>
      </c>
      <c r="B36" s="372"/>
      <c r="C36" s="351" t="s">
        <v>347</v>
      </c>
      <c r="D36" s="349">
        <v>23320</v>
      </c>
      <c r="E36" s="328">
        <v>226</v>
      </c>
      <c r="F36" s="350">
        <f t="shared" si="2"/>
        <v>23546</v>
      </c>
    </row>
    <row r="37" spans="1:6" s="1" customFormat="1" ht="21" customHeight="1">
      <c r="A37" s="112">
        <v>11400</v>
      </c>
      <c r="B37" s="347"/>
      <c r="C37" s="347" t="s">
        <v>69</v>
      </c>
      <c r="D37" s="349">
        <v>1310039</v>
      </c>
      <c r="E37" s="328">
        <v>2992</v>
      </c>
      <c r="F37" s="350">
        <f t="shared" si="2"/>
        <v>1313031</v>
      </c>
    </row>
    <row r="38" spans="1:6" s="1" customFormat="1" ht="21" customHeight="1">
      <c r="A38" s="117">
        <v>13700</v>
      </c>
      <c r="B38" s="351"/>
      <c r="C38" s="351" t="s">
        <v>35</v>
      </c>
      <c r="D38" s="328">
        <v>227586</v>
      </c>
      <c r="E38" s="328">
        <v>4734</v>
      </c>
      <c r="F38" s="350">
        <f t="shared" si="2"/>
        <v>232320</v>
      </c>
    </row>
    <row r="39" spans="1:6" s="1" customFormat="1" ht="21" customHeight="1">
      <c r="A39" s="112">
        <v>15200</v>
      </c>
      <c r="B39" s="347"/>
      <c r="C39" s="347" t="s">
        <v>213</v>
      </c>
      <c r="D39" s="328">
        <v>1286</v>
      </c>
      <c r="E39" s="328">
        <v>0</v>
      </c>
      <c r="F39" s="350">
        <f t="shared" si="2"/>
        <v>1286</v>
      </c>
    </row>
    <row r="40" spans="1:6" s="1" customFormat="1" ht="21" customHeight="1">
      <c r="A40" s="112">
        <v>15500</v>
      </c>
      <c r="B40" s="347"/>
      <c r="C40" s="347" t="s">
        <v>214</v>
      </c>
      <c r="D40" s="349">
        <v>67244</v>
      </c>
      <c r="E40" s="345">
        <v>348</v>
      </c>
      <c r="F40" s="350">
        <f t="shared" si="2"/>
        <v>67592</v>
      </c>
    </row>
    <row r="41" spans="1:6" s="1" customFormat="1" ht="21" customHeight="1">
      <c r="A41" s="111">
        <v>15902</v>
      </c>
      <c r="B41" s="343"/>
      <c r="C41" s="343" t="s">
        <v>373</v>
      </c>
      <c r="D41" s="344">
        <v>3211</v>
      </c>
      <c r="E41" s="349">
        <v>12</v>
      </c>
      <c r="F41" s="350">
        <f t="shared" si="2"/>
        <v>3223</v>
      </c>
    </row>
    <row r="42" spans="1:6" s="1" customFormat="1" ht="21" customHeight="1">
      <c r="A42" s="112">
        <v>16502</v>
      </c>
      <c r="B42" s="347"/>
      <c r="C42" s="347" t="s">
        <v>346</v>
      </c>
      <c r="D42" s="366">
        <v>1604</v>
      </c>
      <c r="E42" s="373">
        <v>39</v>
      </c>
      <c r="F42" s="350">
        <f t="shared" si="2"/>
        <v>1643</v>
      </c>
    </row>
    <row r="43" spans="1:6" s="1" customFormat="1" ht="21" customHeight="1">
      <c r="A43" s="117">
        <v>16800</v>
      </c>
      <c r="B43" s="351"/>
      <c r="C43" s="351" t="s">
        <v>193</v>
      </c>
      <c r="D43" s="352">
        <v>6308</v>
      </c>
      <c r="E43" s="328">
        <v>0</v>
      </c>
      <c r="F43" s="346">
        <f>SUM(D43:E43)</f>
        <v>6308</v>
      </c>
    </row>
    <row r="44" spans="1:6" s="1" customFormat="1" ht="21" customHeight="1">
      <c r="A44" s="121">
        <v>16900</v>
      </c>
      <c r="B44" s="374"/>
      <c r="C44" s="351" t="s">
        <v>194</v>
      </c>
      <c r="D44" s="352">
        <v>9516</v>
      </c>
      <c r="E44" s="328">
        <v>576</v>
      </c>
      <c r="F44" s="346">
        <f>SUM(D44:E44)</f>
        <v>10092</v>
      </c>
    </row>
    <row r="45" spans="1:6" s="1" customFormat="1" ht="21" customHeight="1">
      <c r="A45" s="122">
        <v>17600</v>
      </c>
      <c r="B45" s="355"/>
      <c r="C45" s="375" t="s">
        <v>345</v>
      </c>
      <c r="D45" s="356">
        <v>137992</v>
      </c>
      <c r="E45" s="356">
        <v>1064</v>
      </c>
      <c r="F45" s="357">
        <f>SUM(D45:E45)</f>
        <v>139056</v>
      </c>
    </row>
    <row r="46" spans="1:6" s="1" customFormat="1" ht="21" customHeight="1">
      <c r="A46" s="122">
        <v>18500</v>
      </c>
      <c r="B46" s="355"/>
      <c r="C46" s="355" t="s">
        <v>302</v>
      </c>
      <c r="D46" s="349">
        <v>1064</v>
      </c>
      <c r="E46" s="349">
        <v>10</v>
      </c>
      <c r="F46" s="350">
        <f>SUM(D46:E46)</f>
        <v>1074</v>
      </c>
    </row>
    <row r="47" spans="1:6" s="1" customFormat="1" ht="21" customHeight="1" thickBot="1">
      <c r="A47" s="122">
        <v>19300</v>
      </c>
      <c r="B47" s="355"/>
      <c r="C47" s="375" t="s">
        <v>344</v>
      </c>
      <c r="D47" s="353">
        <v>1963</v>
      </c>
      <c r="E47" s="328">
        <v>0</v>
      </c>
      <c r="F47" s="368">
        <f>SUM(D47:E47)</f>
        <v>1963</v>
      </c>
    </row>
    <row r="48" spans="1:6" s="1" customFormat="1" ht="21" customHeight="1" thickBot="1">
      <c r="A48" s="230"/>
      <c r="B48" s="359"/>
      <c r="C48" s="360" t="s">
        <v>71</v>
      </c>
      <c r="D48" s="376">
        <f>SUM(D32:D47)</f>
        <v>1796278</v>
      </c>
      <c r="E48" s="376">
        <f>SUM(E32:E47)</f>
        <v>10010</v>
      </c>
      <c r="F48" s="377">
        <f>SUM(F32:F47)</f>
        <v>1806288</v>
      </c>
    </row>
    <row r="49" spans="1:6" s="1" customFormat="1" ht="21" customHeight="1">
      <c r="A49" s="152"/>
      <c r="B49" s="152"/>
      <c r="C49" s="153"/>
      <c r="D49" s="154"/>
      <c r="E49" s="154"/>
      <c r="F49" s="154"/>
    </row>
    <row r="50" spans="1:6" s="1" customFormat="1" ht="24.75">
      <c r="A50" s="426" t="s">
        <v>215</v>
      </c>
      <c r="B50" s="426"/>
      <c r="C50" s="426"/>
      <c r="D50" s="426"/>
      <c r="E50" s="426"/>
      <c r="F50" s="426"/>
    </row>
    <row r="51" spans="1:6" s="1" customFormat="1" ht="21" customHeight="1">
      <c r="A51" s="453" t="s">
        <v>200</v>
      </c>
      <c r="B51" s="453"/>
      <c r="C51" s="453"/>
      <c r="D51" s="453"/>
      <c r="E51" s="453"/>
      <c r="F51" s="453"/>
    </row>
    <row r="52" spans="1:6" s="1" customFormat="1" ht="21" customHeight="1">
      <c r="A52" s="453" t="s">
        <v>365</v>
      </c>
      <c r="B52" s="453"/>
      <c r="C52" s="453"/>
      <c r="D52" s="453"/>
      <c r="E52" s="453"/>
      <c r="F52" s="453"/>
    </row>
    <row r="53" spans="1:6" ht="22.5" thickBot="1">
      <c r="A53" s="449" t="s">
        <v>375</v>
      </c>
      <c r="B53" s="449"/>
      <c r="C53" s="449"/>
      <c r="D53" s="449"/>
      <c r="E53" s="449"/>
      <c r="F53" s="449"/>
    </row>
    <row r="54" spans="1:6" s="1" customFormat="1" ht="21" customHeight="1">
      <c r="A54" s="336" t="s">
        <v>10</v>
      </c>
      <c r="B54" s="462" t="s">
        <v>11</v>
      </c>
      <c r="C54" s="463"/>
      <c r="D54" s="458" t="s">
        <v>164</v>
      </c>
      <c r="E54" s="459"/>
      <c r="F54" s="339" t="s">
        <v>165</v>
      </c>
    </row>
    <row r="55" spans="1:6" s="1" customFormat="1" ht="24.75" customHeight="1" thickBot="1">
      <c r="A55" s="225" t="s">
        <v>13</v>
      </c>
      <c r="B55" s="464"/>
      <c r="C55" s="465"/>
      <c r="D55" s="226" t="s">
        <v>201</v>
      </c>
      <c r="E55" s="316" t="s">
        <v>202</v>
      </c>
      <c r="F55" s="227" t="s">
        <v>164</v>
      </c>
    </row>
    <row r="56" spans="1:6" s="1" customFormat="1" ht="24.75">
      <c r="A56" s="113"/>
      <c r="B56" s="114" t="s">
        <v>73</v>
      </c>
      <c r="C56" s="115" t="s">
        <v>216</v>
      </c>
      <c r="D56" s="378"/>
      <c r="E56" s="379"/>
      <c r="F56" s="380">
        <f>SUM(D56:E56)</f>
        <v>0</v>
      </c>
    </row>
    <row r="57" spans="1:6" s="1" customFormat="1" ht="25.5" thickBot="1">
      <c r="A57" s="111">
        <v>11300</v>
      </c>
      <c r="B57" s="343"/>
      <c r="C57" s="343" t="s">
        <v>217</v>
      </c>
      <c r="D57" s="353">
        <v>669646</v>
      </c>
      <c r="E57" s="353">
        <v>14708</v>
      </c>
      <c r="F57" s="368">
        <f>SUM(D57:E57)</f>
        <v>684354</v>
      </c>
    </row>
    <row r="58" spans="1:6" s="1" customFormat="1" ht="25.5" thickBot="1">
      <c r="A58" s="230"/>
      <c r="B58" s="359"/>
      <c r="C58" s="360" t="s">
        <v>74</v>
      </c>
      <c r="D58" s="361">
        <f>SUM(D57)</f>
        <v>669646</v>
      </c>
      <c r="E58" s="381">
        <f>SUM(E57)</f>
        <v>14708</v>
      </c>
      <c r="F58" s="377">
        <f>SUM(F56:F57)</f>
        <v>684354</v>
      </c>
    </row>
    <row r="59" spans="1:6" s="1" customFormat="1" ht="24.75">
      <c r="A59" s="248"/>
      <c r="B59" s="249" t="s">
        <v>75</v>
      </c>
      <c r="C59" s="250" t="s">
        <v>218</v>
      </c>
      <c r="D59" s="363"/>
      <c r="E59" s="382"/>
      <c r="F59" s="365"/>
    </row>
    <row r="60" spans="1:6" s="1" customFormat="1" ht="24.75">
      <c r="A60" s="123">
        <v>11500</v>
      </c>
      <c r="B60" s="343"/>
      <c r="C60" s="343" t="s">
        <v>219</v>
      </c>
      <c r="D60" s="353">
        <v>168122</v>
      </c>
      <c r="E60" s="353">
        <v>66</v>
      </c>
      <c r="F60" s="350">
        <f aca="true" t="shared" si="3" ref="F60:F66">SUM(D60:E60)</f>
        <v>168188</v>
      </c>
    </row>
    <row r="61" spans="1:6" s="1" customFormat="1" ht="24.75">
      <c r="A61" s="112">
        <v>13100</v>
      </c>
      <c r="B61" s="347"/>
      <c r="C61" s="347" t="s">
        <v>34</v>
      </c>
      <c r="D61" s="349">
        <v>7261</v>
      </c>
      <c r="E61" s="349">
        <v>11</v>
      </c>
      <c r="F61" s="350">
        <f t="shared" si="3"/>
        <v>7272</v>
      </c>
    </row>
    <row r="62" spans="1:6" s="1" customFormat="1" ht="24.75">
      <c r="A62" s="112">
        <v>14214</v>
      </c>
      <c r="B62" s="347"/>
      <c r="C62" s="347" t="s">
        <v>256</v>
      </c>
      <c r="D62" s="366">
        <v>38800</v>
      </c>
      <c r="E62" s="328">
        <v>0</v>
      </c>
      <c r="F62" s="350">
        <f t="shared" si="3"/>
        <v>38800</v>
      </c>
    </row>
    <row r="63" spans="1:6" s="1" customFormat="1" ht="24.75">
      <c r="A63" s="111">
        <v>15600</v>
      </c>
      <c r="B63" s="343"/>
      <c r="C63" s="343" t="s">
        <v>263</v>
      </c>
      <c r="D63" s="344">
        <v>286150</v>
      </c>
      <c r="E63" s="328">
        <v>0</v>
      </c>
      <c r="F63" s="350">
        <f t="shared" si="3"/>
        <v>286150</v>
      </c>
    </row>
    <row r="64" spans="1:6" s="1" customFormat="1" ht="24.75">
      <c r="A64" s="112">
        <v>15800</v>
      </c>
      <c r="B64" s="355"/>
      <c r="C64" s="355" t="s">
        <v>264</v>
      </c>
      <c r="D64" s="383">
        <v>16490</v>
      </c>
      <c r="E64" s="328">
        <v>0</v>
      </c>
      <c r="F64" s="350">
        <f t="shared" si="3"/>
        <v>16490</v>
      </c>
    </row>
    <row r="65" spans="1:9" s="1" customFormat="1" ht="24.75">
      <c r="A65" s="120">
        <v>17600</v>
      </c>
      <c r="B65" s="347"/>
      <c r="C65" s="347" t="s">
        <v>343</v>
      </c>
      <c r="D65" s="366">
        <v>42158</v>
      </c>
      <c r="E65" s="349">
        <v>346</v>
      </c>
      <c r="F65" s="350">
        <f>SUM(D65:E65)</f>
        <v>42504</v>
      </c>
      <c r="H65" s="404"/>
      <c r="I65" s="404"/>
    </row>
    <row r="66" spans="1:6" s="1" customFormat="1" ht="25.5" thickBot="1">
      <c r="A66" s="124">
        <v>18900</v>
      </c>
      <c r="B66" s="343"/>
      <c r="C66" s="343" t="s">
        <v>299</v>
      </c>
      <c r="D66" s="344">
        <v>4750</v>
      </c>
      <c r="E66" s="328">
        <v>0</v>
      </c>
      <c r="F66" s="368">
        <f t="shared" si="3"/>
        <v>4750</v>
      </c>
    </row>
    <row r="67" spans="1:6" s="1" customFormat="1" ht="25.5" thickBot="1">
      <c r="A67" s="230"/>
      <c r="B67" s="359"/>
      <c r="C67" s="360" t="s">
        <v>77</v>
      </c>
      <c r="D67" s="361">
        <f>SUM(D59:D66)</f>
        <v>563731</v>
      </c>
      <c r="E67" s="361">
        <f>SUM(E59:E66)</f>
        <v>423</v>
      </c>
      <c r="F67" s="362">
        <f>SUM(F59:F66)</f>
        <v>564154</v>
      </c>
    </row>
    <row r="68" spans="1:6" s="1" customFormat="1" ht="24.75">
      <c r="A68" s="248"/>
      <c r="B68" s="249" t="s">
        <v>78</v>
      </c>
      <c r="C68" s="251" t="s">
        <v>220</v>
      </c>
      <c r="D68" s="363"/>
      <c r="E68" s="382"/>
      <c r="F68" s="365"/>
    </row>
    <row r="69" spans="1:6" s="1" customFormat="1" ht="24.75">
      <c r="A69" s="117">
        <v>10100</v>
      </c>
      <c r="B69" s="351"/>
      <c r="C69" s="384" t="s">
        <v>221</v>
      </c>
      <c r="D69" s="344"/>
      <c r="E69" s="369"/>
      <c r="F69" s="350"/>
    </row>
    <row r="70" spans="1:6" s="1" customFormat="1" ht="24.75">
      <c r="A70" s="117">
        <v>10103</v>
      </c>
      <c r="B70" s="351"/>
      <c r="C70" s="385" t="s">
        <v>222</v>
      </c>
      <c r="D70" s="366">
        <v>94290</v>
      </c>
      <c r="E70" s="354">
        <v>3966</v>
      </c>
      <c r="F70" s="350">
        <f aca="true" t="shared" si="4" ref="F70:F80">SUM(D70:E70)</f>
        <v>98256</v>
      </c>
    </row>
    <row r="71" spans="1:6" s="1" customFormat="1" ht="24.75">
      <c r="A71" s="117">
        <v>10105</v>
      </c>
      <c r="B71" s="351"/>
      <c r="C71" s="385" t="s">
        <v>355</v>
      </c>
      <c r="D71" s="366">
        <v>6666</v>
      </c>
      <c r="E71" s="345">
        <v>19</v>
      </c>
      <c r="F71" s="350">
        <f t="shared" si="4"/>
        <v>6685</v>
      </c>
    </row>
    <row r="72" spans="1:6" s="1" customFormat="1" ht="24.75">
      <c r="A72" s="117">
        <v>10107</v>
      </c>
      <c r="B72" s="351"/>
      <c r="C72" s="385" t="s">
        <v>239</v>
      </c>
      <c r="D72" s="386">
        <v>21014</v>
      </c>
      <c r="E72" s="345">
        <v>3</v>
      </c>
      <c r="F72" s="350">
        <f t="shared" si="4"/>
        <v>21017</v>
      </c>
    </row>
    <row r="73" spans="1:6" s="1" customFormat="1" ht="24.75">
      <c r="A73" s="117">
        <v>10111</v>
      </c>
      <c r="B73" s="351"/>
      <c r="C73" s="385" t="s">
        <v>223</v>
      </c>
      <c r="D73" s="386">
        <v>331</v>
      </c>
      <c r="E73" s="345">
        <v>6</v>
      </c>
      <c r="F73" s="350">
        <f t="shared" si="4"/>
        <v>337</v>
      </c>
    </row>
    <row r="74" spans="1:6" s="1" customFormat="1" ht="24.75">
      <c r="A74" s="122">
        <v>11900</v>
      </c>
      <c r="B74" s="347"/>
      <c r="C74" s="371" t="s">
        <v>246</v>
      </c>
      <c r="D74" s="349">
        <v>45460</v>
      </c>
      <c r="E74" s="352">
        <v>982</v>
      </c>
      <c r="F74" s="350">
        <f t="shared" si="4"/>
        <v>46442</v>
      </c>
    </row>
    <row r="75" spans="1:6" s="1" customFormat="1" ht="43.5">
      <c r="A75" s="120" t="s">
        <v>224</v>
      </c>
      <c r="B75" s="347"/>
      <c r="C75" s="371" t="s">
        <v>342</v>
      </c>
      <c r="D75" s="349">
        <f>100336+417</f>
        <v>100753</v>
      </c>
      <c r="E75" s="349">
        <f>5863-417</f>
        <v>5446</v>
      </c>
      <c r="F75" s="350">
        <f t="shared" si="4"/>
        <v>106199</v>
      </c>
    </row>
    <row r="76" spans="1:6" s="1" customFormat="1" ht="24.75">
      <c r="A76" s="112">
        <v>12107</v>
      </c>
      <c r="B76" s="347"/>
      <c r="C76" s="371" t="s">
        <v>341</v>
      </c>
      <c r="D76" s="349">
        <v>5696</v>
      </c>
      <c r="E76" s="349">
        <v>102</v>
      </c>
      <c r="F76" s="350">
        <f t="shared" si="4"/>
        <v>5798</v>
      </c>
    </row>
    <row r="77" spans="1:6" s="1" customFormat="1" ht="65.25">
      <c r="A77" s="120" t="s">
        <v>225</v>
      </c>
      <c r="B77" s="347"/>
      <c r="C77" s="371" t="s">
        <v>82</v>
      </c>
      <c r="D77" s="349">
        <v>61306</v>
      </c>
      <c r="E77" s="349">
        <v>999</v>
      </c>
      <c r="F77" s="350">
        <f t="shared" si="4"/>
        <v>62305</v>
      </c>
    </row>
    <row r="78" spans="1:6" s="1" customFormat="1" ht="24.75">
      <c r="A78" s="112">
        <v>12307</v>
      </c>
      <c r="B78" s="347"/>
      <c r="C78" s="371" t="s">
        <v>340</v>
      </c>
      <c r="D78" s="349">
        <v>34936</v>
      </c>
      <c r="E78" s="349">
        <v>914</v>
      </c>
      <c r="F78" s="350">
        <f t="shared" si="4"/>
        <v>35850</v>
      </c>
    </row>
    <row r="79" spans="1:6" s="1" customFormat="1" ht="24.75">
      <c r="A79" s="124">
        <v>14225</v>
      </c>
      <c r="B79" s="343"/>
      <c r="C79" s="387" t="s">
        <v>45</v>
      </c>
      <c r="D79" s="386">
        <v>168777</v>
      </c>
      <c r="E79" s="328">
        <v>0</v>
      </c>
      <c r="F79" s="346">
        <f>SUM(D79:E79)</f>
        <v>168777</v>
      </c>
    </row>
    <row r="80" spans="1:6" s="1" customFormat="1" ht="25.5" thickBot="1">
      <c r="A80" s="112">
        <v>17800</v>
      </c>
      <c r="B80" s="347"/>
      <c r="C80" s="371" t="s">
        <v>44</v>
      </c>
      <c r="D80" s="349">
        <v>15965</v>
      </c>
      <c r="E80" s="349">
        <v>234</v>
      </c>
      <c r="F80" s="350">
        <f t="shared" si="4"/>
        <v>16199</v>
      </c>
    </row>
    <row r="81" spans="1:6" s="1" customFormat="1" ht="25.5" thickBot="1">
      <c r="A81" s="230"/>
      <c r="B81" s="359"/>
      <c r="C81" s="388" t="s">
        <v>83</v>
      </c>
      <c r="D81" s="361">
        <f>SUM(D69:D80)</f>
        <v>555194</v>
      </c>
      <c r="E81" s="361">
        <f>SUM(E69:E80)</f>
        <v>12671</v>
      </c>
      <c r="F81" s="362">
        <f>SUM(F69:F80)</f>
        <v>567865</v>
      </c>
    </row>
    <row r="91" spans="1:6" s="1" customFormat="1" ht="24.75">
      <c r="A91" s="426" t="s">
        <v>215</v>
      </c>
      <c r="B91" s="426"/>
      <c r="C91" s="426"/>
      <c r="D91" s="426"/>
      <c r="E91" s="426"/>
      <c r="F91" s="426"/>
    </row>
    <row r="92" spans="1:6" s="1" customFormat="1" ht="21.75" customHeight="1">
      <c r="A92" s="453" t="s">
        <v>200</v>
      </c>
      <c r="B92" s="453"/>
      <c r="C92" s="453"/>
      <c r="D92" s="453"/>
      <c r="E92" s="453"/>
      <c r="F92" s="453"/>
    </row>
    <row r="93" spans="1:6" s="1" customFormat="1" ht="21.75" customHeight="1">
      <c r="A93" s="453" t="s">
        <v>365</v>
      </c>
      <c r="B93" s="453"/>
      <c r="C93" s="453"/>
      <c r="D93" s="453"/>
      <c r="E93" s="453"/>
      <c r="F93" s="453"/>
    </row>
    <row r="94" spans="1:6" s="1" customFormat="1" ht="18.75" customHeight="1" thickBot="1">
      <c r="A94" s="449" t="s">
        <v>375</v>
      </c>
      <c r="B94" s="449"/>
      <c r="C94" s="449"/>
      <c r="D94" s="449"/>
      <c r="E94" s="449"/>
      <c r="F94" s="449"/>
    </row>
    <row r="95" spans="1:6" s="1" customFormat="1" ht="21.75" customHeight="1">
      <c r="A95" s="232" t="s">
        <v>10</v>
      </c>
      <c r="B95" s="454" t="s">
        <v>11</v>
      </c>
      <c r="C95" s="455"/>
      <c r="D95" s="460" t="s">
        <v>164</v>
      </c>
      <c r="E95" s="461"/>
      <c r="F95" s="233" t="s">
        <v>165</v>
      </c>
    </row>
    <row r="96" spans="1:6" s="1" customFormat="1" ht="21.75" customHeight="1" thickBot="1">
      <c r="A96" s="234" t="s">
        <v>13</v>
      </c>
      <c r="B96" s="456"/>
      <c r="C96" s="457"/>
      <c r="D96" s="197" t="s">
        <v>201</v>
      </c>
      <c r="E96" s="235" t="s">
        <v>202</v>
      </c>
      <c r="F96" s="236" t="s">
        <v>164</v>
      </c>
    </row>
    <row r="97" spans="1:6" s="1" customFormat="1" ht="22.5" customHeight="1">
      <c r="A97" s="248"/>
      <c r="B97" s="249" t="s">
        <v>84</v>
      </c>
      <c r="C97" s="251" t="s">
        <v>320</v>
      </c>
      <c r="D97" s="340"/>
      <c r="E97" s="341"/>
      <c r="F97" s="342">
        <f aca="true" t="shared" si="5" ref="F97:F109">SUM(D97:E97)</f>
        <v>0</v>
      </c>
    </row>
    <row r="98" spans="1:6" s="1" customFormat="1" ht="22.5" customHeight="1">
      <c r="A98" s="117"/>
      <c r="B98" s="351"/>
      <c r="C98" s="389" t="s">
        <v>226</v>
      </c>
      <c r="D98" s="390"/>
      <c r="E98" s="390"/>
      <c r="F98" s="391">
        <f t="shared" si="5"/>
        <v>0</v>
      </c>
    </row>
    <row r="99" spans="1:6" s="1" customFormat="1" ht="22.5" customHeight="1">
      <c r="A99" s="117">
        <v>10115</v>
      </c>
      <c r="B99" s="351"/>
      <c r="C99" s="385" t="s">
        <v>260</v>
      </c>
      <c r="D99" s="349">
        <v>2328</v>
      </c>
      <c r="E99" s="349">
        <v>20</v>
      </c>
      <c r="F99" s="350">
        <f t="shared" si="5"/>
        <v>2348</v>
      </c>
    </row>
    <row r="100" spans="1:6" s="1" customFormat="1" ht="22.5" customHeight="1">
      <c r="A100" s="117">
        <v>16604</v>
      </c>
      <c r="B100" s="351"/>
      <c r="C100" s="387" t="s">
        <v>203</v>
      </c>
      <c r="D100" s="349">
        <v>12520</v>
      </c>
      <c r="E100" s="328">
        <v>165</v>
      </c>
      <c r="F100" s="350">
        <f t="shared" si="5"/>
        <v>12685</v>
      </c>
    </row>
    <row r="101" spans="1:6" s="1" customFormat="1" ht="22.5" customHeight="1">
      <c r="A101" s="112">
        <v>10800</v>
      </c>
      <c r="B101" s="347"/>
      <c r="C101" s="371" t="s">
        <v>227</v>
      </c>
      <c r="D101" s="349">
        <v>11054</v>
      </c>
      <c r="E101" s="349">
        <v>62</v>
      </c>
      <c r="F101" s="350">
        <f t="shared" si="5"/>
        <v>11116</v>
      </c>
    </row>
    <row r="102" spans="1:6" s="1" customFormat="1" ht="22.5" customHeight="1">
      <c r="A102" s="112">
        <v>11403</v>
      </c>
      <c r="B102" s="347"/>
      <c r="C102" s="371" t="s">
        <v>336</v>
      </c>
      <c r="D102" s="349">
        <v>2957</v>
      </c>
      <c r="E102" s="373">
        <v>25</v>
      </c>
      <c r="F102" s="350">
        <f t="shared" si="5"/>
        <v>2982</v>
      </c>
    </row>
    <row r="103" spans="1:6" s="1" customFormat="1" ht="22.5" customHeight="1">
      <c r="A103" s="112">
        <v>11600</v>
      </c>
      <c r="B103" s="347"/>
      <c r="C103" s="371" t="s">
        <v>228</v>
      </c>
      <c r="D103" s="349">
        <v>12438</v>
      </c>
      <c r="E103" s="349">
        <v>13</v>
      </c>
      <c r="F103" s="350">
        <f t="shared" si="5"/>
        <v>12451</v>
      </c>
    </row>
    <row r="104" spans="1:6" s="1" customFormat="1" ht="22.5" customHeight="1">
      <c r="A104" s="117">
        <v>14204</v>
      </c>
      <c r="B104" s="351"/>
      <c r="C104" s="387" t="s">
        <v>229</v>
      </c>
      <c r="D104" s="386">
        <v>2821</v>
      </c>
      <c r="E104" s="328">
        <v>0</v>
      </c>
      <c r="F104" s="346">
        <f t="shared" si="5"/>
        <v>2821</v>
      </c>
    </row>
    <row r="105" spans="1:6" s="1" customFormat="1" ht="22.5" customHeight="1">
      <c r="A105" s="112">
        <v>15000</v>
      </c>
      <c r="B105" s="347"/>
      <c r="C105" s="371" t="s">
        <v>37</v>
      </c>
      <c r="D105" s="366">
        <v>34232</v>
      </c>
      <c r="E105" s="367">
        <v>25</v>
      </c>
      <c r="F105" s="346">
        <f t="shared" si="5"/>
        <v>34257</v>
      </c>
    </row>
    <row r="106" spans="1:6" s="1" customFormat="1" ht="22.5" customHeight="1">
      <c r="A106" s="112">
        <v>15901</v>
      </c>
      <c r="B106" s="347"/>
      <c r="C106" s="392" t="s">
        <v>255</v>
      </c>
      <c r="D106" s="366">
        <v>89878</v>
      </c>
      <c r="E106" s="367">
        <v>643</v>
      </c>
      <c r="F106" s="346">
        <f t="shared" si="5"/>
        <v>90521</v>
      </c>
    </row>
    <row r="107" spans="1:6" s="1" customFormat="1" ht="22.5" customHeight="1">
      <c r="A107" s="112">
        <v>16003</v>
      </c>
      <c r="B107" s="347"/>
      <c r="C107" s="392" t="s">
        <v>356</v>
      </c>
      <c r="D107" s="366">
        <v>1942</v>
      </c>
      <c r="E107" s="328">
        <v>0</v>
      </c>
      <c r="F107" s="346">
        <f t="shared" si="5"/>
        <v>1942</v>
      </c>
    </row>
    <row r="108" spans="1:6" s="1" customFormat="1" ht="22.5" customHeight="1">
      <c r="A108" s="112">
        <v>16501</v>
      </c>
      <c r="B108" s="347"/>
      <c r="C108" s="392" t="s">
        <v>41</v>
      </c>
      <c r="D108" s="366">
        <v>10153</v>
      </c>
      <c r="E108" s="354">
        <v>28</v>
      </c>
      <c r="F108" s="350">
        <f>SUM(D108:E108)</f>
        <v>10181</v>
      </c>
    </row>
    <row r="109" spans="1:6" s="1" customFormat="1" ht="22.5" customHeight="1" thickBot="1">
      <c r="A109" s="111">
        <v>18400</v>
      </c>
      <c r="B109" s="343"/>
      <c r="C109" s="393" t="s">
        <v>261</v>
      </c>
      <c r="D109" s="344">
        <v>42664</v>
      </c>
      <c r="E109" s="394">
        <v>31</v>
      </c>
      <c r="F109" s="368">
        <f t="shared" si="5"/>
        <v>42695</v>
      </c>
    </row>
    <row r="110" spans="1:6" s="1" customFormat="1" ht="22.5" customHeight="1" thickBot="1">
      <c r="A110" s="231"/>
      <c r="B110" s="359"/>
      <c r="C110" s="388" t="s">
        <v>333</v>
      </c>
      <c r="D110" s="361">
        <f>SUM(D97:D109)</f>
        <v>222987</v>
      </c>
      <c r="E110" s="361">
        <f>SUM(E97:E109)</f>
        <v>1012</v>
      </c>
      <c r="F110" s="362">
        <f>SUM(F97:F109)</f>
        <v>223999</v>
      </c>
    </row>
    <row r="111" spans="1:6" s="1" customFormat="1" ht="22.5" customHeight="1">
      <c r="A111" s="252"/>
      <c r="B111" s="249" t="s">
        <v>87</v>
      </c>
      <c r="C111" s="251" t="s">
        <v>234</v>
      </c>
      <c r="D111" s="363"/>
      <c r="E111" s="382"/>
      <c r="F111" s="365">
        <f>SUM(D111:E111)</f>
        <v>0</v>
      </c>
    </row>
    <row r="112" spans="1:6" s="1" customFormat="1" ht="22.5" customHeight="1" thickBot="1">
      <c r="A112" s="111">
        <v>11000</v>
      </c>
      <c r="B112" s="343"/>
      <c r="C112" s="395" t="s">
        <v>88</v>
      </c>
      <c r="D112" s="353">
        <v>5083</v>
      </c>
      <c r="E112" s="353">
        <v>26</v>
      </c>
      <c r="F112" s="368">
        <f>SUM(D112:E112)</f>
        <v>5109</v>
      </c>
    </row>
    <row r="113" spans="1:6" s="1" customFormat="1" ht="22.5" customHeight="1" thickBot="1">
      <c r="A113" s="230"/>
      <c r="B113" s="359"/>
      <c r="C113" s="388" t="s">
        <v>89</v>
      </c>
      <c r="D113" s="361">
        <f>SUM(D112:D112)</f>
        <v>5083</v>
      </c>
      <c r="E113" s="361">
        <f>SUM(E112:E112)</f>
        <v>26</v>
      </c>
      <c r="F113" s="362">
        <f>SUM(F112:F112)</f>
        <v>5109</v>
      </c>
    </row>
    <row r="114" spans="1:6" s="1" customFormat="1" ht="22.5" customHeight="1">
      <c r="A114" s="248"/>
      <c r="B114" s="249" t="s">
        <v>90</v>
      </c>
      <c r="C114" s="251" t="s">
        <v>244</v>
      </c>
      <c r="D114" s="363"/>
      <c r="E114" s="382"/>
      <c r="F114" s="365">
        <f>SUM(D114:E114)</f>
        <v>0</v>
      </c>
    </row>
    <row r="115" spans="1:6" s="1" customFormat="1" ht="21" customHeight="1">
      <c r="A115" s="117">
        <v>10118</v>
      </c>
      <c r="B115" s="351"/>
      <c r="C115" s="351" t="s">
        <v>337</v>
      </c>
      <c r="D115" s="352">
        <v>3940</v>
      </c>
      <c r="E115" s="328">
        <v>14</v>
      </c>
      <c r="F115" s="346">
        <f>SUM(D115:E115)</f>
        <v>3954</v>
      </c>
    </row>
    <row r="116" spans="1:6" s="1" customFormat="1" ht="21" customHeight="1" thickBot="1">
      <c r="A116" s="117">
        <v>11100</v>
      </c>
      <c r="B116" s="351"/>
      <c r="C116" s="387" t="s">
        <v>269</v>
      </c>
      <c r="D116" s="352">
        <v>58976</v>
      </c>
      <c r="E116" s="352">
        <v>374</v>
      </c>
      <c r="F116" s="346">
        <f>SUM(D116:E116)</f>
        <v>59350</v>
      </c>
    </row>
    <row r="117" spans="1:6" s="1" customFormat="1" ht="22.5" customHeight="1" thickBot="1">
      <c r="A117" s="230"/>
      <c r="B117" s="359"/>
      <c r="C117" s="388" t="s">
        <v>245</v>
      </c>
      <c r="D117" s="361">
        <f>SUM(D115:D116)</f>
        <v>62916</v>
      </c>
      <c r="E117" s="361">
        <f>SUM(E115:E116)</f>
        <v>388</v>
      </c>
      <c r="F117" s="377">
        <f>SUM(F115:F116)</f>
        <v>63304</v>
      </c>
    </row>
    <row r="118" spans="1:6" s="1" customFormat="1" ht="22.5" customHeight="1">
      <c r="A118" s="113"/>
      <c r="B118" s="114" t="s">
        <v>91</v>
      </c>
      <c r="C118" s="20" t="s">
        <v>235</v>
      </c>
      <c r="D118" s="344"/>
      <c r="E118" s="369"/>
      <c r="F118" s="368">
        <f>SUM(D118:E118)</f>
        <v>0</v>
      </c>
    </row>
    <row r="119" spans="1:6" s="1" customFormat="1" ht="21" customHeight="1">
      <c r="A119" s="120">
        <v>11700</v>
      </c>
      <c r="B119" s="347"/>
      <c r="C119" s="371" t="s">
        <v>338</v>
      </c>
      <c r="D119" s="366">
        <v>16250</v>
      </c>
      <c r="E119" s="367">
        <v>234</v>
      </c>
      <c r="F119" s="350">
        <f>SUM(D119:E119)</f>
        <v>16484</v>
      </c>
    </row>
    <row r="120" spans="1:6" s="1" customFormat="1" ht="21" customHeight="1">
      <c r="A120" s="120">
        <v>11700</v>
      </c>
      <c r="B120" s="347"/>
      <c r="C120" s="371" t="s">
        <v>339</v>
      </c>
      <c r="D120" s="349">
        <v>1023</v>
      </c>
      <c r="E120" s="349">
        <v>5</v>
      </c>
      <c r="F120" s="350">
        <f>SUM(D120:E120)</f>
        <v>1028</v>
      </c>
    </row>
    <row r="121" spans="1:6" s="1" customFormat="1" ht="21" customHeight="1">
      <c r="A121" s="120">
        <v>14224</v>
      </c>
      <c r="B121" s="347"/>
      <c r="C121" s="371" t="s">
        <v>230</v>
      </c>
      <c r="D121" s="349">
        <v>21030</v>
      </c>
      <c r="E121" s="333">
        <v>0</v>
      </c>
      <c r="F121" s="350">
        <f>SUM(D121:E121)</f>
        <v>21030</v>
      </c>
    </row>
    <row r="122" spans="1:6" s="1" customFormat="1" ht="21" customHeight="1" thickBot="1">
      <c r="A122" s="124">
        <v>19400</v>
      </c>
      <c r="B122" s="343"/>
      <c r="C122" s="395" t="s">
        <v>295</v>
      </c>
      <c r="D122" s="353">
        <v>25830</v>
      </c>
      <c r="E122" s="328">
        <v>62</v>
      </c>
      <c r="F122" s="368">
        <f>SUM(D122:E122)</f>
        <v>25892</v>
      </c>
    </row>
    <row r="123" spans="1:6" s="1" customFormat="1" ht="22.5" customHeight="1" thickBot="1">
      <c r="A123" s="230"/>
      <c r="B123" s="359"/>
      <c r="C123" s="388" t="s">
        <v>93</v>
      </c>
      <c r="D123" s="361">
        <f>SUM(D118:D122)</f>
        <v>64133</v>
      </c>
      <c r="E123" s="361">
        <f>SUM(E118:E122)</f>
        <v>301</v>
      </c>
      <c r="F123" s="362">
        <f>SUM(F118:F122)</f>
        <v>64434</v>
      </c>
    </row>
    <row r="124" spans="1:6" s="1" customFormat="1" ht="22.5" customHeight="1">
      <c r="A124" s="248"/>
      <c r="B124" s="249" t="s">
        <v>94</v>
      </c>
      <c r="C124" s="251" t="s">
        <v>321</v>
      </c>
      <c r="D124" s="363"/>
      <c r="E124" s="382"/>
      <c r="F124" s="365">
        <f aca="true" t="shared" si="6" ref="F124:F132">SUM(D124:E124)</f>
        <v>0</v>
      </c>
    </row>
    <row r="125" spans="1:6" s="1" customFormat="1" ht="22.5" customHeight="1">
      <c r="A125" s="117"/>
      <c r="B125" s="351"/>
      <c r="C125" s="389" t="s">
        <v>226</v>
      </c>
      <c r="D125" s="390"/>
      <c r="E125" s="390"/>
      <c r="F125" s="391">
        <f t="shared" si="6"/>
        <v>0</v>
      </c>
    </row>
    <row r="126" spans="1:6" s="1" customFormat="1" ht="22.5" customHeight="1">
      <c r="A126" s="117">
        <v>101120</v>
      </c>
      <c r="B126" s="351"/>
      <c r="C126" s="387" t="s">
        <v>360</v>
      </c>
      <c r="D126" s="349">
        <v>301</v>
      </c>
      <c r="E126" s="328">
        <v>0</v>
      </c>
      <c r="F126" s="350">
        <f>SUM(D126:E126)</f>
        <v>301</v>
      </c>
    </row>
    <row r="127" spans="1:6" s="1" customFormat="1" ht="21" customHeight="1">
      <c r="A127" s="111">
        <v>10900</v>
      </c>
      <c r="B127" s="343"/>
      <c r="C127" s="395" t="s">
        <v>20</v>
      </c>
      <c r="D127" s="352">
        <v>19157</v>
      </c>
      <c r="E127" s="352">
        <v>17</v>
      </c>
      <c r="F127" s="346">
        <f t="shared" si="6"/>
        <v>19174</v>
      </c>
    </row>
    <row r="128" spans="1:6" s="1" customFormat="1" ht="21" customHeight="1">
      <c r="A128" s="112">
        <v>14202</v>
      </c>
      <c r="B128" s="347"/>
      <c r="C128" s="371" t="s">
        <v>231</v>
      </c>
      <c r="D128" s="397">
        <v>1094</v>
      </c>
      <c r="E128" s="328">
        <v>0</v>
      </c>
      <c r="F128" s="346">
        <f t="shared" si="6"/>
        <v>1094</v>
      </c>
    </row>
    <row r="129" spans="1:6" s="1" customFormat="1" ht="21" customHeight="1">
      <c r="A129" s="117">
        <v>10696</v>
      </c>
      <c r="B129" s="351"/>
      <c r="C129" s="387" t="s">
        <v>241</v>
      </c>
      <c r="D129" s="352">
        <v>5159</v>
      </c>
      <c r="E129" s="328">
        <v>0</v>
      </c>
      <c r="F129" s="346">
        <f t="shared" si="6"/>
        <v>5159</v>
      </c>
    </row>
    <row r="130" spans="1:6" s="1" customFormat="1" ht="21" customHeight="1">
      <c r="A130" s="262">
        <v>15700</v>
      </c>
      <c r="B130" s="347"/>
      <c r="C130" s="396" t="s">
        <v>296</v>
      </c>
      <c r="D130" s="397">
        <v>13240</v>
      </c>
      <c r="E130" s="398">
        <v>0</v>
      </c>
      <c r="F130" s="399">
        <f t="shared" si="6"/>
        <v>13240</v>
      </c>
    </row>
    <row r="131" spans="1:6" s="1" customFormat="1" ht="21" customHeight="1">
      <c r="A131" s="112">
        <v>16700</v>
      </c>
      <c r="B131" s="347"/>
      <c r="C131" s="371" t="s">
        <v>42</v>
      </c>
      <c r="D131" s="349">
        <v>13143</v>
      </c>
      <c r="E131" s="333">
        <v>100</v>
      </c>
      <c r="F131" s="350">
        <f t="shared" si="6"/>
        <v>13243</v>
      </c>
    </row>
    <row r="132" spans="1:6" s="1" customFormat="1" ht="21" customHeight="1">
      <c r="A132" s="111">
        <v>18600</v>
      </c>
      <c r="B132" s="343"/>
      <c r="C132" s="395" t="s">
        <v>238</v>
      </c>
      <c r="D132" s="353">
        <v>10181</v>
      </c>
      <c r="E132" s="328">
        <v>0</v>
      </c>
      <c r="F132" s="368">
        <f t="shared" si="6"/>
        <v>10181</v>
      </c>
    </row>
    <row r="133" spans="1:6" s="1" customFormat="1" ht="21" customHeight="1">
      <c r="A133" s="112">
        <v>14226</v>
      </c>
      <c r="B133" s="347"/>
      <c r="C133" s="371" t="s">
        <v>374</v>
      </c>
      <c r="D133" s="349">
        <v>799</v>
      </c>
      <c r="E133" s="333">
        <v>0</v>
      </c>
      <c r="F133" s="350">
        <f>SUM(D133:E133)</f>
        <v>799</v>
      </c>
    </row>
    <row r="134" spans="1:6" s="1" customFormat="1" ht="21" customHeight="1" thickBot="1">
      <c r="A134" s="112">
        <v>19600</v>
      </c>
      <c r="B134" s="347"/>
      <c r="C134" s="371" t="s">
        <v>372</v>
      </c>
      <c r="D134" s="349">
        <v>1722</v>
      </c>
      <c r="E134" s="333">
        <v>0</v>
      </c>
      <c r="F134" s="350">
        <f>SUM(D134:E134)</f>
        <v>1722</v>
      </c>
    </row>
    <row r="135" spans="1:6" s="1" customFormat="1" ht="22.5" customHeight="1" thickBot="1">
      <c r="A135" s="230"/>
      <c r="B135" s="359"/>
      <c r="C135" s="388" t="s">
        <v>334</v>
      </c>
      <c r="D135" s="361">
        <f>SUM(D126:D134)</f>
        <v>64796</v>
      </c>
      <c r="E135" s="361">
        <f>SUM(E126:E134)</f>
        <v>117</v>
      </c>
      <c r="F135" s="362">
        <f>SUM(F126:F134)</f>
        <v>64913</v>
      </c>
    </row>
    <row r="136" spans="1:6" s="1" customFormat="1" ht="22.5" customHeight="1" thickBot="1">
      <c r="A136" s="111">
        <v>19000</v>
      </c>
      <c r="B136" s="343"/>
      <c r="C136" s="101" t="s">
        <v>97</v>
      </c>
      <c r="D136" s="353">
        <f>432742-4</f>
        <v>432738</v>
      </c>
      <c r="E136" s="328">
        <v>0</v>
      </c>
      <c r="F136" s="368">
        <f>SUM(D136:E136)</f>
        <v>432738</v>
      </c>
    </row>
    <row r="137" spans="1:6" s="1" customFormat="1" ht="22.5" customHeight="1" thickBot="1">
      <c r="A137" s="229"/>
      <c r="B137" s="400"/>
      <c r="C137" s="388" t="s">
        <v>98</v>
      </c>
      <c r="D137" s="361">
        <f>SUM(D23+D31+D48+D58+D67+D81+D110+D113+D117+D123+D135+D136)</f>
        <v>5166000</v>
      </c>
      <c r="E137" s="361">
        <f>SUM(E23+E31+E48+E58+E67+E81+E110+E113+E117+E123+E135+E136)</f>
        <v>44000</v>
      </c>
      <c r="F137" s="362">
        <f>SUM(F23+F31+F48+F58+F67+F81+F110+F113+F117+F123+F135+F136)</f>
        <v>5210000</v>
      </c>
    </row>
    <row r="138" spans="1:4" ht="22.5" customHeight="1">
      <c r="A138" s="4"/>
      <c r="B138" s="4"/>
      <c r="C138" s="4"/>
      <c r="D138" s="4"/>
    </row>
    <row r="139" spans="1:6" ht="21.75">
      <c r="A139" s="4"/>
      <c r="B139" s="4"/>
      <c r="C139" s="4"/>
      <c r="D139" s="314"/>
      <c r="E139" s="314"/>
      <c r="F139" s="314"/>
    </row>
    <row r="140" spans="1:6" ht="21.75">
      <c r="A140" s="4"/>
      <c r="B140" s="4"/>
      <c r="C140" s="4"/>
      <c r="D140" s="4"/>
      <c r="E140" s="405"/>
      <c r="F140" s="405"/>
    </row>
    <row r="141" spans="1:4" ht="21.75">
      <c r="A141" s="4"/>
      <c r="B141" s="4"/>
      <c r="C141" s="4"/>
      <c r="D141" s="4"/>
    </row>
    <row r="142" spans="1:4" ht="21.75">
      <c r="A142" s="4"/>
      <c r="B142" s="4"/>
      <c r="C142" s="4"/>
      <c r="D142" s="314"/>
    </row>
    <row r="143" spans="1:4" ht="21.75">
      <c r="A143" s="4"/>
      <c r="B143" s="4"/>
      <c r="C143" s="4"/>
      <c r="D143" s="4"/>
    </row>
    <row r="144" spans="1:4" ht="21.75">
      <c r="A144" s="4"/>
      <c r="B144" s="4"/>
      <c r="C144" s="4"/>
      <c r="D144" s="4"/>
    </row>
    <row r="145" spans="1:4" ht="21.75">
      <c r="A145" s="4"/>
      <c r="B145" s="4"/>
      <c r="C145" s="4"/>
      <c r="D145" s="4"/>
    </row>
    <row r="146" spans="1:4" ht="21.75">
      <c r="A146" s="4"/>
      <c r="B146" s="4"/>
      <c r="C146" s="4"/>
      <c r="D146" s="4"/>
    </row>
    <row r="147" spans="1:4" ht="21.75">
      <c r="A147" s="4"/>
      <c r="B147" s="4"/>
      <c r="C147" s="4"/>
      <c r="D147" s="4"/>
    </row>
    <row r="148" spans="1:4" ht="21.75">
      <c r="A148" s="4"/>
      <c r="B148" s="4"/>
      <c r="C148" s="4"/>
      <c r="D148" s="4"/>
    </row>
    <row r="149" spans="1:4" ht="21.75">
      <c r="A149" s="4"/>
      <c r="B149" s="4"/>
      <c r="C149" s="4"/>
      <c r="D149" s="4"/>
    </row>
    <row r="150" spans="1:4" ht="21.75">
      <c r="A150" s="4"/>
      <c r="B150" s="4"/>
      <c r="C150" s="4"/>
      <c r="D150" s="4"/>
    </row>
    <row r="151" spans="1:4" ht="21.75">
      <c r="A151" s="4"/>
      <c r="B151" s="4"/>
      <c r="C151" s="4"/>
      <c r="D151" s="4"/>
    </row>
    <row r="152" spans="1:4" ht="21.75">
      <c r="A152" s="4"/>
      <c r="B152" s="4"/>
      <c r="C152" s="4"/>
      <c r="D152" s="4"/>
    </row>
    <row r="153" spans="1:4" ht="21.75">
      <c r="A153" s="4"/>
      <c r="B153" s="4"/>
      <c r="C153" s="4"/>
      <c r="D153" s="4"/>
    </row>
    <row r="154" spans="1:4" ht="21.75">
      <c r="A154" s="4"/>
      <c r="B154" s="4"/>
      <c r="C154" s="4"/>
      <c r="D154" s="4"/>
    </row>
    <row r="155" spans="1:4" ht="21.75">
      <c r="A155" s="4"/>
      <c r="B155" s="4"/>
      <c r="C155" s="4"/>
      <c r="D155" s="4"/>
    </row>
    <row r="156" spans="1:4" ht="21.75">
      <c r="A156" s="4"/>
      <c r="B156" s="4"/>
      <c r="C156" s="4"/>
      <c r="D156" s="4"/>
    </row>
    <row r="157" spans="1:4" ht="21.75">
      <c r="A157" s="4"/>
      <c r="B157" s="4"/>
      <c r="C157" s="4"/>
      <c r="D157" s="4"/>
    </row>
    <row r="158" spans="1:4" ht="21.75">
      <c r="A158" s="4"/>
      <c r="B158" s="4"/>
      <c r="C158" s="4"/>
      <c r="D158" s="4"/>
    </row>
    <row r="159" spans="1:4" ht="21.75">
      <c r="A159" s="4"/>
      <c r="B159" s="4"/>
      <c r="C159" s="4"/>
      <c r="D159" s="4"/>
    </row>
    <row r="160" spans="1:4" ht="21.75">
      <c r="A160" s="4"/>
      <c r="B160" s="4"/>
      <c r="C160" s="4"/>
      <c r="D160" s="4"/>
    </row>
    <row r="161" spans="1:4" ht="21.75">
      <c r="A161" s="4"/>
      <c r="B161" s="4"/>
      <c r="C161" s="4"/>
      <c r="D161" s="4"/>
    </row>
    <row r="162" spans="1:4" ht="21.75">
      <c r="A162" s="4"/>
      <c r="B162" s="4"/>
      <c r="C162" s="4"/>
      <c r="D162" s="4"/>
    </row>
    <row r="163" spans="1:4" ht="21.75">
      <c r="A163" s="4"/>
      <c r="B163" s="4"/>
      <c r="C163" s="4"/>
      <c r="D163" s="4"/>
    </row>
    <row r="164" spans="1:4" ht="21.75">
      <c r="A164" s="4"/>
      <c r="B164" s="4"/>
      <c r="C164" s="4"/>
      <c r="D164" s="4"/>
    </row>
    <row r="165" spans="1:4" ht="21.75">
      <c r="A165" s="4"/>
      <c r="B165" s="4"/>
      <c r="C165" s="4"/>
      <c r="D165" s="4"/>
    </row>
    <row r="166" spans="1:4" ht="21.75">
      <c r="A166" s="4"/>
      <c r="B166" s="4"/>
      <c r="C166" s="4"/>
      <c r="D166" s="4"/>
    </row>
    <row r="167" spans="1:4" ht="21.75">
      <c r="A167" s="4"/>
      <c r="B167" s="4"/>
      <c r="C167" s="4"/>
      <c r="D167" s="4"/>
    </row>
    <row r="168" spans="1:4" ht="21.75">
      <c r="A168" s="4"/>
      <c r="B168" s="4"/>
      <c r="C168" s="4"/>
      <c r="D168" s="4"/>
    </row>
    <row r="169" spans="1:4" ht="21.75">
      <c r="A169" s="4"/>
      <c r="B169" s="4"/>
      <c r="C169" s="4"/>
      <c r="D169" s="4"/>
    </row>
    <row r="170" spans="1:4" ht="21.75">
      <c r="A170" s="4"/>
      <c r="B170" s="4"/>
      <c r="C170" s="4"/>
      <c r="D170" s="4"/>
    </row>
    <row r="171" spans="1:4" ht="21.75">
      <c r="A171" s="4"/>
      <c r="B171" s="4"/>
      <c r="C171" s="4"/>
      <c r="D171" s="4"/>
    </row>
    <row r="172" spans="1:4" ht="21.75">
      <c r="A172" s="4"/>
      <c r="B172" s="4"/>
      <c r="C172" s="4"/>
      <c r="D172" s="4"/>
    </row>
    <row r="173" spans="1:4" ht="21.75">
      <c r="A173" s="4"/>
      <c r="B173" s="4"/>
      <c r="C173" s="4"/>
      <c r="D173" s="4"/>
    </row>
    <row r="174" spans="1:4" ht="21.75">
      <c r="A174" s="4"/>
      <c r="B174" s="4"/>
      <c r="C174" s="4"/>
      <c r="D174" s="4"/>
    </row>
    <row r="175" spans="1:4" ht="21.75">
      <c r="A175" s="4"/>
      <c r="B175" s="4"/>
      <c r="C175" s="4"/>
      <c r="D175" s="4"/>
    </row>
    <row r="176" spans="1:4" ht="21.75">
      <c r="A176" s="4"/>
      <c r="B176" s="4"/>
      <c r="C176" s="4"/>
      <c r="D176" s="4"/>
    </row>
    <row r="177" spans="1:4" ht="21.75">
      <c r="A177" s="4"/>
      <c r="B177" s="4"/>
      <c r="C177" s="4"/>
      <c r="D177" s="4"/>
    </row>
    <row r="178" spans="1:4" ht="21.75">
      <c r="A178" s="4"/>
      <c r="B178" s="4"/>
      <c r="C178" s="4"/>
      <c r="D178" s="4"/>
    </row>
    <row r="179" spans="1:4" ht="21.75">
      <c r="A179" s="4"/>
      <c r="B179" s="4"/>
      <c r="C179" s="4"/>
      <c r="D179" s="4"/>
    </row>
    <row r="180" spans="1:4" ht="21.75">
      <c r="A180" s="4"/>
      <c r="B180" s="4"/>
      <c r="C180" s="4"/>
      <c r="D180" s="4"/>
    </row>
    <row r="181" spans="1:4" ht="21.75">
      <c r="A181" s="4"/>
      <c r="B181" s="4"/>
      <c r="C181" s="4"/>
      <c r="D181" s="4"/>
    </row>
    <row r="182" spans="1:4" ht="21.75">
      <c r="A182" s="4"/>
      <c r="B182" s="4"/>
      <c r="C182" s="4"/>
      <c r="D182" s="4"/>
    </row>
    <row r="183" spans="1:4" ht="21.75">
      <c r="A183" s="4"/>
      <c r="B183" s="4"/>
      <c r="C183" s="4"/>
      <c r="D183" s="4"/>
    </row>
    <row r="184" spans="1:4" ht="21.75">
      <c r="A184" s="4"/>
      <c r="B184" s="4"/>
      <c r="C184" s="4"/>
      <c r="D184" s="4"/>
    </row>
    <row r="185" spans="1:4" ht="21.75">
      <c r="A185" s="4"/>
      <c r="B185" s="4"/>
      <c r="C185" s="4"/>
      <c r="D185" s="4"/>
    </row>
    <row r="186" spans="1:4" ht="21.75">
      <c r="A186" s="4"/>
      <c r="B186" s="4"/>
      <c r="C186" s="4"/>
      <c r="D186" s="4"/>
    </row>
    <row r="187" spans="1:4" ht="21.75">
      <c r="A187" s="4"/>
      <c r="B187" s="4"/>
      <c r="C187" s="4"/>
      <c r="D187" s="4"/>
    </row>
    <row r="188" spans="1:4" ht="21.75">
      <c r="A188" s="4"/>
      <c r="B188" s="4"/>
      <c r="C188" s="4"/>
      <c r="D188" s="4"/>
    </row>
    <row r="189" spans="1:4" ht="21.75">
      <c r="A189" s="4"/>
      <c r="B189" s="4"/>
      <c r="C189" s="4"/>
      <c r="D189" s="4"/>
    </row>
    <row r="190" spans="1:4" ht="21.75">
      <c r="A190" s="4"/>
      <c r="B190" s="4"/>
      <c r="C190" s="4"/>
      <c r="D190" s="4"/>
    </row>
    <row r="191" spans="1:4" ht="21.75">
      <c r="A191" s="4"/>
      <c r="B191" s="4"/>
      <c r="C191" s="4"/>
      <c r="D191" s="4"/>
    </row>
    <row r="192" spans="1:4" ht="21.75">
      <c r="A192" s="4"/>
      <c r="B192" s="4"/>
      <c r="C192" s="4"/>
      <c r="D192" s="4"/>
    </row>
    <row r="193" spans="1:4" ht="21.75">
      <c r="A193" s="4"/>
      <c r="B193" s="4"/>
      <c r="C193" s="4"/>
      <c r="D193" s="4"/>
    </row>
    <row r="194" spans="1:4" ht="21.75">
      <c r="A194" s="4"/>
      <c r="B194" s="4"/>
      <c r="C194" s="4"/>
      <c r="D194" s="4"/>
    </row>
    <row r="195" spans="1:4" ht="21.75">
      <c r="A195" s="4"/>
      <c r="B195" s="4"/>
      <c r="C195" s="4"/>
      <c r="D195" s="4"/>
    </row>
    <row r="196" spans="1:4" ht="21.75">
      <c r="A196" s="4"/>
      <c r="B196" s="4"/>
      <c r="C196" s="4"/>
      <c r="D196" s="4"/>
    </row>
    <row r="197" spans="1:4" ht="21.75">
      <c r="A197" s="4"/>
      <c r="B197" s="4"/>
      <c r="C197" s="4"/>
      <c r="D197" s="4"/>
    </row>
    <row r="198" spans="1:4" ht="21.75">
      <c r="A198" s="4"/>
      <c r="B198" s="4"/>
      <c r="C198" s="4"/>
      <c r="D198" s="4"/>
    </row>
    <row r="199" spans="1:4" ht="21.75">
      <c r="A199" s="4"/>
      <c r="B199" s="4"/>
      <c r="C199" s="4"/>
      <c r="D199" s="4"/>
    </row>
    <row r="200" spans="1:4" ht="21.75">
      <c r="A200" s="4"/>
      <c r="B200" s="4"/>
      <c r="C200" s="4"/>
      <c r="D200" s="4"/>
    </row>
    <row r="201" spans="1:4" ht="21.75">
      <c r="A201" s="4"/>
      <c r="B201" s="4"/>
      <c r="C201" s="4"/>
      <c r="D201" s="4"/>
    </row>
  </sheetData>
  <sheetProtection/>
  <mergeCells count="17">
    <mergeCell ref="A50:F50"/>
    <mergeCell ref="B54:C55"/>
    <mergeCell ref="A1:F1"/>
    <mergeCell ref="A2:F2"/>
    <mergeCell ref="A3:F3"/>
    <mergeCell ref="B5:C6"/>
    <mergeCell ref="A4:F4"/>
    <mergeCell ref="B95:C96"/>
    <mergeCell ref="A51:F51"/>
    <mergeCell ref="A52:F52"/>
    <mergeCell ref="A91:F91"/>
    <mergeCell ref="A92:F92"/>
    <mergeCell ref="A93:F93"/>
    <mergeCell ref="D54:E54"/>
    <mergeCell ref="D95:E95"/>
    <mergeCell ref="A94:F94"/>
    <mergeCell ref="A53:F53"/>
  </mergeCells>
  <printOptions horizontalCentered="1"/>
  <pageMargins left="0.07874015748031496" right="0.6692913385826772" top="0.4330708661417323" bottom="0.3937007874015748" header="0.5118110236220472" footer="0.11811023622047245"/>
  <pageSetup horizontalDpi="600" verticalDpi="600" orientation="portrait" paperSize="9" scale="80" r:id="rId1"/>
  <headerFooter alignWithMargins="0"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علاء الدين يحيى محمد على النمر</dc:creator>
  <cp:keywords/>
  <dc:description/>
  <cp:lastModifiedBy>ahmed.maawali</cp:lastModifiedBy>
  <cp:lastPrinted>2014-12-18T10:33:30Z</cp:lastPrinted>
  <dcterms:created xsi:type="dcterms:W3CDTF">1997-12-17T10:14:40Z</dcterms:created>
  <dcterms:modified xsi:type="dcterms:W3CDTF">2015-12-27T05:36:23Z</dcterms:modified>
  <cp:category/>
  <cp:version/>
  <cp:contentType/>
  <cp:contentStatus/>
</cp:coreProperties>
</file>