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4.3" sheetId="10" r:id="rId10"/>
    <sheet name="4.4" sheetId="11" r:id="rId11"/>
    <sheet name="4.5" sheetId="12" r:id="rId12"/>
    <sheet name="5" sheetId="13" r:id="rId13"/>
    <sheet name="5.1" sheetId="14" r:id="rId14"/>
    <sheet name="5.2" sheetId="15" r:id="rId15"/>
    <sheet name="ورقة15" sheetId="16" r:id="rId16"/>
    <sheet name="ورقة16" sheetId="17" r:id="rId17"/>
  </sheets>
  <definedNames/>
  <calcPr fullCalcOnLoad="1"/>
</workbook>
</file>

<file path=xl/sharedStrings.xml><?xml version="1.0" encoding="utf-8"?>
<sst xmlns="http://schemas.openxmlformats.org/spreadsheetml/2006/main" count="1524" uniqueCount="711">
  <si>
    <t>جدول رقم (1)</t>
  </si>
  <si>
    <t>(مليون ريال عماني)</t>
  </si>
  <si>
    <t>الفعلي</t>
  </si>
  <si>
    <t>البيان</t>
  </si>
  <si>
    <t>الميزانية المعتمدة</t>
  </si>
  <si>
    <t>1)</t>
  </si>
  <si>
    <t>2)</t>
  </si>
  <si>
    <t>3)</t>
  </si>
  <si>
    <t>4)</t>
  </si>
  <si>
    <t>5)</t>
  </si>
  <si>
    <t>6)</t>
  </si>
  <si>
    <t>ثانياً :</t>
  </si>
  <si>
    <t>المصروفات الجارية :</t>
  </si>
  <si>
    <t>7)</t>
  </si>
  <si>
    <t>9)</t>
  </si>
  <si>
    <t>فوائد على القروض</t>
  </si>
  <si>
    <t>10)</t>
  </si>
  <si>
    <t>11)</t>
  </si>
  <si>
    <t>المصروفات الاستثمارية :</t>
  </si>
  <si>
    <t>12)</t>
  </si>
  <si>
    <t>13)</t>
  </si>
  <si>
    <t>14)</t>
  </si>
  <si>
    <t>15)</t>
  </si>
  <si>
    <t>18)</t>
  </si>
  <si>
    <t>19)</t>
  </si>
  <si>
    <t>20)</t>
  </si>
  <si>
    <t>21)</t>
  </si>
  <si>
    <t>مساهمات في مؤسسات محلية</t>
  </si>
  <si>
    <t>ثالثاً:</t>
  </si>
  <si>
    <t>وسائل التمويل :</t>
  </si>
  <si>
    <t>تمويل من الاحتياطيات</t>
  </si>
  <si>
    <t>في السنة المالية</t>
  </si>
  <si>
    <t xml:space="preserve">الفعلي  </t>
  </si>
  <si>
    <t>8)</t>
  </si>
  <si>
    <t>16)</t>
  </si>
  <si>
    <t>17)</t>
  </si>
  <si>
    <t>ـــ  1  ـــ</t>
  </si>
  <si>
    <t>ـــ  2  ـــ</t>
  </si>
  <si>
    <t>دعم قطاع الكهرباء</t>
  </si>
  <si>
    <t>مصروفات الوزارات المدنية      (جدول 4)</t>
  </si>
  <si>
    <t>صافي الاقتراض الخارجي :</t>
  </si>
  <si>
    <t xml:space="preserve">الدعم التشغيلي للشركات الحكومية </t>
  </si>
  <si>
    <t>دعم المنتجات النفطية</t>
  </si>
  <si>
    <t xml:space="preserve">جملة المصروفات الجارية </t>
  </si>
  <si>
    <t>جملة المصروفات الاستثمارية</t>
  </si>
  <si>
    <t>رابعا :</t>
  </si>
  <si>
    <t>صافي الاقتراض المحلي :</t>
  </si>
  <si>
    <t>جملة وسائل التمويل</t>
  </si>
  <si>
    <t>ـــــ القروض المتوقع استلامها</t>
  </si>
  <si>
    <t>ــــ القروض المتوقع سدادها</t>
  </si>
  <si>
    <t>ـــــ القروض المتوقع سدادها</t>
  </si>
  <si>
    <t>ــــــــــ</t>
  </si>
  <si>
    <t>تابع جدول رقم (1)</t>
  </si>
  <si>
    <t>مصروفات الدعم :</t>
  </si>
  <si>
    <t>ـــ</t>
  </si>
  <si>
    <t>صافي حركة الحسابات الحكومية</t>
  </si>
  <si>
    <t>للوزارات المدنية               (جدول 3/4)</t>
  </si>
  <si>
    <r>
      <t xml:space="preserve">(مليون </t>
    </r>
    <r>
      <rPr>
        <b/>
        <sz val="12"/>
        <rFont val="Simplified Arabic"/>
        <family val="1"/>
      </rPr>
      <t>ريال</t>
    </r>
    <r>
      <rPr>
        <b/>
        <sz val="11"/>
        <rFont val="Simplified Arabic"/>
        <family val="1"/>
      </rPr>
      <t xml:space="preserve"> عماني)</t>
    </r>
  </si>
  <si>
    <t>الحساب الختامي للدولة للسنة المالية 2018</t>
  </si>
  <si>
    <t>السنة المالية 2018</t>
  </si>
  <si>
    <t>أولا :</t>
  </si>
  <si>
    <t>الإيرادات :</t>
  </si>
  <si>
    <t>صافي الإيرادات النفطية</t>
  </si>
  <si>
    <t xml:space="preserve">إيرادات الغاز </t>
  </si>
  <si>
    <t>إيرادات جارية               (جدول 2)</t>
  </si>
  <si>
    <t>إيرادات رأسمالية              (جدول 3)</t>
  </si>
  <si>
    <t>استردادات رأس مالية           (جدول 3)</t>
  </si>
  <si>
    <t xml:space="preserve">إجمالي الإيرادات </t>
  </si>
  <si>
    <t>الإنفاق العام :</t>
  </si>
  <si>
    <t xml:space="preserve">مصروفات الدفاع والأمن </t>
  </si>
  <si>
    <t xml:space="preserve">مصروفات إنتاج النفط </t>
  </si>
  <si>
    <t xml:space="preserve">مصروفات إنتاج الغاز </t>
  </si>
  <si>
    <t>المصروفات الإنمائية       (جدول 5)</t>
  </si>
  <si>
    <t>المصروفات الإنمائية للشركات الحكومية</t>
  </si>
  <si>
    <t xml:space="preserve">المصروفات الرأس مالية </t>
  </si>
  <si>
    <t>المساهمات ونفقات أخرى :</t>
  </si>
  <si>
    <t>وإقليمية ودولية</t>
  </si>
  <si>
    <t>دعم فوائد القروض التنموية والإسكانية</t>
  </si>
  <si>
    <t>دعم السلع الغذائية الأساسية</t>
  </si>
  <si>
    <t>جملة المساهمات ونفقات الأخرى</t>
  </si>
  <si>
    <t xml:space="preserve">إجمالي الانفاق العام </t>
  </si>
  <si>
    <t xml:space="preserve"> العجز  ( أولا - ثانيا )</t>
  </si>
  <si>
    <t>ــــ  القروض المتوقع تسلمها</t>
  </si>
  <si>
    <t>جدول رقم (2)</t>
  </si>
  <si>
    <t>الإيرادات الجارية للوزارات والوحدات الحكومية</t>
  </si>
  <si>
    <t>والهيئات العامة للسنة المالية 2018</t>
  </si>
  <si>
    <t>(بالريال العُماني)</t>
  </si>
  <si>
    <t>السنة المالية 2018 م</t>
  </si>
  <si>
    <t>ديوان البلاط السلطاني</t>
  </si>
  <si>
    <t xml:space="preserve">مكتب نائب رئيس الوزراء لشؤون مجلس الوزراء </t>
  </si>
  <si>
    <t>الأمانة العامة لمجلس الوزراء</t>
  </si>
  <si>
    <t>وزارة الشؤون القانونية</t>
  </si>
  <si>
    <t xml:space="preserve">وزارة المالية </t>
  </si>
  <si>
    <t>وزارة الخارجية</t>
  </si>
  <si>
    <t>وزارة الداخلية</t>
  </si>
  <si>
    <t>وزارة الإعلام</t>
  </si>
  <si>
    <t>وزارة التجارة والصناعة</t>
  </si>
  <si>
    <t>وزارة النفط والغاز</t>
  </si>
  <si>
    <t>وزارة الزراعة والثروة السمكية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</si>
  <si>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</si>
  <si>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</si>
  <si>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</si>
  <si>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</si>
  <si>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</si>
  <si>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</si>
  <si>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الإسكان    </t>
  </si>
  <si>
    <t xml:space="preserve">وزارة البلديات الإقليمية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</si>
  <si>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</si>
  <si>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</si>
  <si>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</si>
  <si>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</si>
  <si>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مجلس الشورى</t>
  </si>
  <si>
    <t>وزارة الخدمة المدنية</t>
  </si>
  <si>
    <t>جامعة السلطان قابوس والمستشفى التعليمي</t>
  </si>
  <si>
    <t>وزارة المالية ( مخصصات أخرى )</t>
  </si>
  <si>
    <t>فائض الهيئات العامة ( هيئة تنظيم الاتصالات )</t>
  </si>
  <si>
    <t>الهيئة العامة للمخازن والاحتياطي الغذائي</t>
  </si>
  <si>
    <t>ـــــ</t>
  </si>
  <si>
    <t>صندوق الرفد</t>
  </si>
  <si>
    <t>وزارة الشؤون الرياضية</t>
  </si>
  <si>
    <t>معهد الإدارة العامة</t>
  </si>
  <si>
    <t>ــ 3 ــ</t>
  </si>
  <si>
    <t>تابع جدول رقم (2)</t>
  </si>
  <si>
    <t xml:space="preserve">     والهيئات العامة للسنة المالية 2018 م                                                                                       </t>
  </si>
  <si>
    <t xml:space="preserve">وزارة التعليم العالي </t>
  </si>
  <si>
    <t xml:space="preserve">المجلس الأعلى للتخطيط </t>
  </si>
  <si>
    <t>منحة نهاية الخدمة لموظفي الحكومة</t>
  </si>
  <si>
    <t>وزارة الأوقاف والشؤون الدينية</t>
  </si>
  <si>
    <t>مجلس الدولة</t>
  </si>
  <si>
    <t>جهاز الرقابة المالية والإدارية للدولة</t>
  </si>
  <si>
    <t>الادعاء العام</t>
  </si>
  <si>
    <t>الهيئة العامة للصناعات الحرفية</t>
  </si>
  <si>
    <t xml:space="preserve">وزارة السياحة </t>
  </si>
  <si>
    <t>مجلس البحث العلمي</t>
  </si>
  <si>
    <t>المجلس العُماني للاختصاصات الطبية</t>
  </si>
  <si>
    <t>وزارة القوى العاملة</t>
  </si>
  <si>
    <t>هيئة الوثائق والمحفوظات الوطنية</t>
  </si>
  <si>
    <t>وزارة البيئة والشؤون المناخية</t>
  </si>
  <si>
    <t xml:space="preserve">الهيئة العامة للمياه </t>
  </si>
  <si>
    <t>الهيئة العامة لحماية المستهلك</t>
  </si>
  <si>
    <t>الهيئة العامة للإذاعة والتلفزيون</t>
  </si>
  <si>
    <t>الهئة العامة للاعتماد الأكاديمي</t>
  </si>
  <si>
    <t>هيئة المنطقة الاقتصادية الخاصة بالدقم</t>
  </si>
  <si>
    <t>الهيئة العامة لسجل القوى العاملة</t>
  </si>
  <si>
    <t>مجلس الشؤون الإدارية للقضاء</t>
  </si>
  <si>
    <t xml:space="preserve">مشروع جامعة عُمان </t>
  </si>
  <si>
    <t xml:space="preserve">الهيئة العامة للطيران المدني </t>
  </si>
  <si>
    <t xml:space="preserve">محكمة القضاء الإداري </t>
  </si>
  <si>
    <t xml:space="preserve">الهيئة العامة لتنمية المؤسسات الصغيرة والمتوسطة </t>
  </si>
  <si>
    <t>الهيئة العامة للتعدين</t>
  </si>
  <si>
    <t>المتحف الوطني</t>
  </si>
  <si>
    <t>وزارة الدفاع</t>
  </si>
  <si>
    <t>وزارة المالية ( الحساب الخاص )</t>
  </si>
  <si>
    <t>شرطة عُمان السلطانية</t>
  </si>
  <si>
    <t>وزارة النفط والغاز ( قطاع الغاز )</t>
  </si>
  <si>
    <t>وزارة المالية :</t>
  </si>
  <si>
    <t xml:space="preserve"> ــــ تمويل مؤسسات أخرى</t>
  </si>
  <si>
    <t xml:space="preserve"> ــــ اقتراض </t>
  </si>
  <si>
    <t>بلدية مسقط</t>
  </si>
  <si>
    <t>احتياطي مخصص ( إيراد غير موزع )</t>
  </si>
  <si>
    <t>الإجمالي</t>
  </si>
  <si>
    <t>ــ 4 ــ</t>
  </si>
  <si>
    <t>جدول رقم (1/2)</t>
  </si>
  <si>
    <t xml:space="preserve">الايرادات الجارية  للوزارات والوحدات الحكومية </t>
  </si>
  <si>
    <t xml:space="preserve"> والهيئات العامة للسنة المالية 2018</t>
  </si>
  <si>
    <t xml:space="preserve">( حسب التخصصات الوظيفية ) </t>
  </si>
  <si>
    <t>(بالريال العماني)</t>
  </si>
  <si>
    <t xml:space="preserve">الفعلي </t>
  </si>
  <si>
    <t>قطاع الخدمات العامة :</t>
  </si>
  <si>
    <t>مكتب نائب رئيس الوزراء لشئون مجلس الوزراء</t>
  </si>
  <si>
    <t>الامانة العامة لمجلس الوزراء</t>
  </si>
  <si>
    <t>وزارة الشئون القانونية</t>
  </si>
  <si>
    <t>مجلس المناقصات</t>
  </si>
  <si>
    <t>وزارة المالية  ( مخصصات اخرى)</t>
  </si>
  <si>
    <t>جهاز الرقابة المالية والادارية للدولة</t>
  </si>
  <si>
    <t>وزارة المالية - اعتماد إجمالي غير موزع</t>
  </si>
  <si>
    <t>جملة قطاع الخدمات العامة</t>
  </si>
  <si>
    <t>قطاع الدفاع :</t>
  </si>
  <si>
    <t>جملة قطاع الدفاع</t>
  </si>
  <si>
    <t>قطاع الامن والنظام العام :</t>
  </si>
  <si>
    <t xml:space="preserve">الادعاء العام </t>
  </si>
  <si>
    <t>مجلس الشؤون الادارية للقضاء</t>
  </si>
  <si>
    <t>محكمة القضاء الاداري</t>
  </si>
  <si>
    <t>ـــــــــــ</t>
  </si>
  <si>
    <t>جملة قطاع الامن والنظام العام</t>
  </si>
  <si>
    <t>ــ 5 ــ</t>
  </si>
  <si>
    <t>تابع جدول رقم (1/2)</t>
  </si>
  <si>
    <t>قطاع التعليم :</t>
  </si>
  <si>
    <t>وزارة العدل ( المعهد العالي للقضاء )</t>
  </si>
  <si>
    <t>وزارة الصحة ( المعاهد الصحية والمديرية العامة للتعليم والتدريب )</t>
  </si>
  <si>
    <t>معهد الادارة العامة</t>
  </si>
  <si>
    <t>وزارة التعليم العالي</t>
  </si>
  <si>
    <t xml:space="preserve">المجلس العماني للاختصاصات الطبية </t>
  </si>
  <si>
    <t>الهيئة العمانية للاعتماد الاكاديمي</t>
  </si>
  <si>
    <t>وزارة القوى العاملة ( قطاع التعليم التقني والتدريب المهني )</t>
  </si>
  <si>
    <t xml:space="preserve">مشروع جامعة عمان </t>
  </si>
  <si>
    <t>جملة قطاع التعليم</t>
  </si>
  <si>
    <t>قطاع الصحة :</t>
  </si>
  <si>
    <t>جملة قطاع الصحة</t>
  </si>
  <si>
    <t>قطاع الضمان والرعاية الاجتماعية :</t>
  </si>
  <si>
    <t xml:space="preserve">منحة نهاية الخدمة لموظفي الحكومة </t>
  </si>
  <si>
    <t>وزارة القوى العاملة ( قطاع العمل )</t>
  </si>
  <si>
    <t>جملة قطاع الضمان والرعاية الاجتماعية</t>
  </si>
  <si>
    <t>قطاع الاسكان :</t>
  </si>
  <si>
    <t>ديوان البلاط السلطاني ( بلدية صحار )</t>
  </si>
  <si>
    <t xml:space="preserve">وزارة  الاسكان   </t>
  </si>
  <si>
    <t>وزارة البلديات الاقليمية وموارد المياه  ( قطاع البلديات الاقليمية )</t>
  </si>
  <si>
    <t>وزارة البلديات الاقليمية وموارد المياه  ( قطاع موارد المياه )</t>
  </si>
  <si>
    <t>وزارة البيئة والشئون المناخية</t>
  </si>
  <si>
    <t>الهيئة العامة للمياه</t>
  </si>
  <si>
    <t>جملة قطاع الاسكان</t>
  </si>
  <si>
    <t>ــ 6 ــ</t>
  </si>
  <si>
    <t>قطاع  الثقافة والشئون الدينية :</t>
  </si>
  <si>
    <t>وزارة الاعلام</t>
  </si>
  <si>
    <t>وزارة التربية والتعليم ( المديرية العامة للكشافة والمرشدات )</t>
  </si>
  <si>
    <t xml:space="preserve">وزارة التراث والثقافة </t>
  </si>
  <si>
    <t>وزارة الشئون الرياضية</t>
  </si>
  <si>
    <t>وزارة الاوقاف والشئون الدينية</t>
  </si>
  <si>
    <t>مجلس الدولة ( اللجنة الوطنية للشباب )</t>
  </si>
  <si>
    <t>الهيئة العامة للاذاعة والتلفزيون</t>
  </si>
  <si>
    <t>جملة قطاع الثقافة والشئون الدينية</t>
  </si>
  <si>
    <t>قطاع الطاقة والوقود :</t>
  </si>
  <si>
    <t>وزارة النفط والغاز ( قطاع النفط )</t>
  </si>
  <si>
    <t>جملة قطاع الطاقة والوقود</t>
  </si>
  <si>
    <t>قطاع الزراعة والثروة السمكية :</t>
  </si>
  <si>
    <t>وزارة الزراعة  والثروة السمكية</t>
  </si>
  <si>
    <t>جملة قطاع الزراعة والثروة السمكية</t>
  </si>
  <si>
    <t>قطاع النقل والاتصالات :</t>
  </si>
  <si>
    <t xml:space="preserve">وزارة النقل والاتصالات ( قطاع النقل )  </t>
  </si>
  <si>
    <t xml:space="preserve">وزارة النقل والاتصالات ( قطاع الاتصالات )  </t>
  </si>
  <si>
    <t xml:space="preserve">هيئة تنظيم الاتصالات </t>
  </si>
  <si>
    <t>جملة قطاع النقل والاتصالات</t>
  </si>
  <si>
    <t>شئون اقتصادية اخرى :</t>
  </si>
  <si>
    <t xml:space="preserve">المجلس الاعلى للتخطيط </t>
  </si>
  <si>
    <t>جملة الشئون الاقتصادية الاخرى</t>
  </si>
  <si>
    <t>اخــــــــرى :</t>
  </si>
  <si>
    <t xml:space="preserve">  ـــــ تمويل مؤسسات اخرى</t>
  </si>
  <si>
    <t xml:space="preserve"> ـــــ اقتراض</t>
  </si>
  <si>
    <t>جملة  الاخرى</t>
  </si>
  <si>
    <t>احتياطي مخصص ( ايراد غير موزع )</t>
  </si>
  <si>
    <t>الاجمالي</t>
  </si>
  <si>
    <t>ـ 7 ـ</t>
  </si>
  <si>
    <t>جدول رقم (2/2)</t>
  </si>
  <si>
    <t xml:space="preserve">الإيرادات الجارية للسنة المالية 2018 م </t>
  </si>
  <si>
    <t>( حسب البنود )</t>
  </si>
  <si>
    <t>أ - إيرادات الضرائب والرسوم :</t>
  </si>
  <si>
    <r>
      <t xml:space="preserve">  ضريبة الدخل </t>
    </r>
    <r>
      <rPr>
        <sz val="11"/>
        <rFont val="Simplified Arabic"/>
        <family val="1"/>
      </rPr>
      <t>(على الشركات وعلى المؤسسات )</t>
    </r>
  </si>
  <si>
    <t xml:space="preserve">  رسوم التراخيص باستقدام العمال غير العُمانيين</t>
  </si>
  <si>
    <t xml:space="preserve">  رسوم البلدية على الإيجارات</t>
  </si>
  <si>
    <t xml:space="preserve">  رسوم المعاملات العقارية</t>
  </si>
  <si>
    <t xml:space="preserve">  رخص ممارسة الأعمال التجارية</t>
  </si>
  <si>
    <t xml:space="preserve">  رخص وسائل النقل</t>
  </si>
  <si>
    <t xml:space="preserve">  رسوم فنادق ومرافق أخرى    </t>
  </si>
  <si>
    <t xml:space="preserve">  رسوم امتياز مرافق     </t>
  </si>
  <si>
    <t xml:space="preserve">  رسوم محلية مختلفة</t>
  </si>
  <si>
    <t>ــــ</t>
  </si>
  <si>
    <t>رسوم تراخيص خدمات الإتصالات</t>
  </si>
  <si>
    <t>رسوم دخول المركبات الأجنبية الفارغة</t>
  </si>
  <si>
    <t xml:space="preserve">  ضريبة جمركية</t>
  </si>
  <si>
    <t>جملة ( أ ) إيرادات الضرائب والرسوم</t>
  </si>
  <si>
    <t>ب - إيرادات غير ضريبية :</t>
  </si>
  <si>
    <t xml:space="preserve">  إيرادات بيع المياه</t>
  </si>
  <si>
    <t xml:space="preserve">  إيرادات مياه مختلفة</t>
  </si>
  <si>
    <t xml:space="preserve">  إيرادات المطارات</t>
  </si>
  <si>
    <t xml:space="preserve">  إيرادات الموانيء</t>
  </si>
  <si>
    <t xml:space="preserve">  إيرادات خدمات مرفق الاتصالات</t>
  </si>
  <si>
    <t xml:space="preserve">  فائض الهيئات العامة </t>
  </si>
  <si>
    <t xml:space="preserve">  إيرادات تأجير عقارات حكومية</t>
  </si>
  <si>
    <t xml:space="preserve">  أرباح الاستثمارات في الاسهم وحصص رأس المال </t>
  </si>
  <si>
    <t xml:space="preserve">  فوائد على ودائع البنوك والقروض المدينة</t>
  </si>
  <si>
    <t xml:space="preserve">  رسوم الهجرة والجوازات</t>
  </si>
  <si>
    <t xml:space="preserve">  رسوم وأتعاب إدارية مختلفة</t>
  </si>
  <si>
    <t xml:space="preserve">  تعويضات وغرامات وجزاءات</t>
  </si>
  <si>
    <t xml:space="preserve">  إيرادات تعدين</t>
  </si>
  <si>
    <t xml:space="preserve">  مبيعات مواد غذائية</t>
  </si>
  <si>
    <t xml:space="preserve">  إيرادات زراعية مختلفة</t>
  </si>
  <si>
    <t xml:space="preserve">  إيرادات طبية</t>
  </si>
  <si>
    <t xml:space="preserve">  إيرادات متنوعة ( أخرى )</t>
  </si>
  <si>
    <t xml:space="preserve">  إيرادات نفطية أخرى</t>
  </si>
  <si>
    <t>جملة  ( ب ) الإيرادات غير الضريبية</t>
  </si>
  <si>
    <t>ــــــ</t>
  </si>
  <si>
    <t>( ج ـ احتياطي مخصص ( إيراد غير موزع</t>
  </si>
  <si>
    <t>الإجمالي ( أ + ب + ج )</t>
  </si>
  <si>
    <t>ــ 8 ــ</t>
  </si>
  <si>
    <t>جدول رقم (3)</t>
  </si>
  <si>
    <t>الإيرادات الرأس مالية والاستردادات الرأس مالية للوزارات المدنية عن السنة المالية 2018 م</t>
  </si>
  <si>
    <t>( حسب التخصصات الوظيفية )</t>
  </si>
  <si>
    <t>إيرادات رأس مالية :</t>
  </si>
  <si>
    <t>قطاع الإسكان :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</si>
  <si>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1"/>
      </rPr>
      <t>السلطاني ( بلدية  صحار )</t>
    </r>
  </si>
  <si>
    <t xml:space="preserve">وزارة الإسكان  </t>
  </si>
  <si>
    <t>جملة قطاع الإسكان</t>
  </si>
  <si>
    <t>قطاع الطاقة والوفود :</t>
  </si>
  <si>
    <t>جملة قطاع الطاقة والوفود :</t>
  </si>
  <si>
    <t>قطاع المعونات :</t>
  </si>
  <si>
    <t>المعونات</t>
  </si>
  <si>
    <t>جملة قطاع المعونات :</t>
  </si>
  <si>
    <t>اجمالي الإيرادات الرأس مالية</t>
  </si>
  <si>
    <t>استردادات رأس مالية :</t>
  </si>
  <si>
    <t>أخرى :</t>
  </si>
  <si>
    <t>وزارة المالية  ( تمويل مؤسسات أخرى )</t>
  </si>
  <si>
    <t>إجمالي الاستردادات الرأس مالية</t>
  </si>
  <si>
    <t>ــ 9 ــ</t>
  </si>
  <si>
    <t>جدول رقم (1/3)</t>
  </si>
  <si>
    <t>الايرادات الرأسمالية والاستردادات الرأسمالية للسنة المالية 2018</t>
  </si>
  <si>
    <t xml:space="preserve">( حسب البنود ) </t>
  </si>
  <si>
    <t>ايرادات رأسمالية :</t>
  </si>
  <si>
    <t>ايرادات بيع مساكن اجتماعية ومباني حكومية</t>
  </si>
  <si>
    <t>ايرادات بيع اراضي حكومية</t>
  </si>
  <si>
    <t>المحصل من قروض الاسكان المحصلة لذوي الدخل المحدود</t>
  </si>
  <si>
    <t>تحويلات راسمالية محلية</t>
  </si>
  <si>
    <t>معونات من منظمات مجلس التعاون</t>
  </si>
  <si>
    <t>اجمالي الايرادات الرأسمالية</t>
  </si>
  <si>
    <t>استردادات رأسمالية :</t>
  </si>
  <si>
    <t>استرداد اقساط القروض :</t>
  </si>
  <si>
    <t>استرداد قروض من هيئات ومؤسسات عامة وغيرها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</si>
  <si>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</si>
  <si>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</si>
  <si>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</si>
  <si>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</si>
  <si>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اجمالي الاستردادات الرأسمالية</t>
  </si>
  <si>
    <t>ـ 10 ـ</t>
  </si>
  <si>
    <t>جدول رقم (4)</t>
  </si>
  <si>
    <t>جدول المصروفات الجارية للوزارات المدنية والوحدات الحكومية والهيئات العامة</t>
  </si>
  <si>
    <t>للسنة المالية 2018م</t>
  </si>
  <si>
    <t>شؤون البلاط السلطاني</t>
  </si>
  <si>
    <t>مكتب نائب رئيس الوزراء لشؤون مجلس الوزراء</t>
  </si>
  <si>
    <t xml:space="preserve">وزارة الزراعة والثروة السمكية </t>
  </si>
  <si>
    <t>وزارة التنمية الإجتماعية</t>
  </si>
  <si>
    <t xml:space="preserve">وزارة  النقل والإتصالات </t>
  </si>
  <si>
    <t xml:space="preserve">وزارة  الإسكان     </t>
  </si>
  <si>
    <t xml:space="preserve">وزارة البلديات الإقليمية وموارد المياه   </t>
  </si>
  <si>
    <t>مكتب مستشار جلالة السلطان لشؤون التخطيط الاقتصادي</t>
  </si>
  <si>
    <t xml:space="preserve">وزارة الخدمة المدنية </t>
  </si>
  <si>
    <t>وزارة المالية  ( مخصصات أخرى )</t>
  </si>
  <si>
    <t>موازنات الفائض والدعم</t>
  </si>
  <si>
    <t>ــ 11 ــ</t>
  </si>
  <si>
    <t>تابع جدول رقم (4)</t>
  </si>
  <si>
    <t>الفعلي في السنة</t>
  </si>
  <si>
    <t>السنة المالية 2018م</t>
  </si>
  <si>
    <t>المالية  2017م</t>
  </si>
  <si>
    <t xml:space="preserve">حصة الحكومة في معاشات موظفي الحكومة العمانيين </t>
  </si>
  <si>
    <t>المجلس العماني للاختصاصات الطبية</t>
  </si>
  <si>
    <t>الهيئة العامة للاعتماد الأكاديمي</t>
  </si>
  <si>
    <t xml:space="preserve">الهيئة العامة لسجل القوى العاملة </t>
  </si>
  <si>
    <t xml:space="preserve">وزارة المالية - اعتماد إجمالي غير موزع </t>
  </si>
  <si>
    <r>
      <t>مجلس الشؤون الإدارية للقضاء</t>
    </r>
    <r>
      <rPr>
        <sz val="10"/>
        <rFont val="Simplified Arabic"/>
        <family val="1"/>
      </rPr>
      <t>( المحاكم والأمانة العامة للمجلس )</t>
    </r>
  </si>
  <si>
    <t>مشروع جامعة عمان ( المصروفات التأسيسية )</t>
  </si>
  <si>
    <t xml:space="preserve">الهيئة العامة للطيران المدني  </t>
  </si>
  <si>
    <t>الهيئة العُمانية للشراكة من أجل التنمية</t>
  </si>
  <si>
    <t xml:space="preserve">الهيئة العامة لترويج الاستثمار وتنمية الصادرات </t>
  </si>
  <si>
    <t>مشاريع برنامج تنفيذ</t>
  </si>
  <si>
    <t>ــ 12 ــ</t>
  </si>
  <si>
    <t>جدول رقم (1/4)</t>
  </si>
  <si>
    <t>جدول المصروفات الجارية للوزارات المدنية والوحدات الحكومية والهيئات العامة للسنه المالية 2018</t>
  </si>
  <si>
    <t>الميزانية  المعتمدة</t>
  </si>
  <si>
    <t>1) قطاع الخدمات العامة :</t>
  </si>
  <si>
    <t>شئون البلاط السلطاني</t>
  </si>
  <si>
    <t>وزارة المالية ( مخصصات اخرى )</t>
  </si>
  <si>
    <t>3) قطاع الامن والنظام العام :</t>
  </si>
  <si>
    <t>وزارة العدل</t>
  </si>
  <si>
    <t>مجلس الشؤون الادارية للقضاء ( المحاكم والامانة العامة للمجلس )</t>
  </si>
  <si>
    <t>4) قطاع التعليم :</t>
  </si>
  <si>
    <t>ديوان البلاد السلطاني ( مجلس التعليم )</t>
  </si>
  <si>
    <t xml:space="preserve">وزارة الخارجية ( المعهد الدبلوماسي ) </t>
  </si>
  <si>
    <t xml:space="preserve">وزارة الاوقاف والشئون الدينية ( كلية العلوم الشرعية ) </t>
  </si>
  <si>
    <t>الهيئة العامة للصناعات الحرفية ( مراكز تدريب الصناعات الحرفية )</t>
  </si>
  <si>
    <t xml:space="preserve">وزارة القوى العاملة ( قطاع التعليم التقني والتدريب المهني ) </t>
  </si>
  <si>
    <t>ـ 13 ـ</t>
  </si>
  <si>
    <t>تابع جدول رقم (1/4)</t>
  </si>
  <si>
    <t>5) قطاع الصحة :</t>
  </si>
  <si>
    <t>6) قطاع الضمان والرعاية الاجتماعية :</t>
  </si>
  <si>
    <t xml:space="preserve">وزارة التنمية الاجتماعية </t>
  </si>
  <si>
    <t>مؤسسات اخرى</t>
  </si>
  <si>
    <t xml:space="preserve">منحة نهاية الخدمة لموظفي الحكومة  </t>
  </si>
  <si>
    <t xml:space="preserve">وزارة القوى العاملة  ( قطاع العمل ) </t>
  </si>
  <si>
    <t>7) قطاع الاسكان :</t>
  </si>
  <si>
    <t xml:space="preserve">وزارة  الاسكان     </t>
  </si>
  <si>
    <r>
      <t>وزارة البلديات الاقليمية وموارد المياه (</t>
    </r>
    <r>
      <rPr>
        <sz val="10"/>
        <rFont val="Simplified Arabic"/>
        <family val="1"/>
      </rPr>
      <t xml:space="preserve"> قطاع</t>
    </r>
    <r>
      <rPr>
        <sz val="12"/>
        <rFont val="Simplified Arabic"/>
        <family val="1"/>
      </rPr>
      <t xml:space="preserve"> البلديات الاقليمية ) </t>
    </r>
  </si>
  <si>
    <t xml:space="preserve">وزارة البلديات الاقليمية وموارد المياه ( قطاع موارد المياه ) </t>
  </si>
  <si>
    <t>8) 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</si>
  <si>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الثقافية)</t>
    </r>
  </si>
  <si>
    <t>وزارة التربية والتعليم  ( المديرية العامة للكشافة والمرشدات )</t>
  </si>
  <si>
    <t xml:space="preserve"> مؤسسة عُمان للصحافة والنشر والاعلان </t>
  </si>
  <si>
    <t>شؤون البلاط السلطاني  ( دار الاوبرا السلطانية )</t>
  </si>
  <si>
    <t xml:space="preserve">الهيئة العامة للاذاعة والتلفزيون </t>
  </si>
  <si>
    <t>الهيئة العامة لترويج الاستثمار وتنمية الصادرات</t>
  </si>
  <si>
    <t>ــ 14 ــ</t>
  </si>
  <si>
    <t>9) قطاع الطاقة والوقود :</t>
  </si>
  <si>
    <t>10) قطاع الزراعة والثروة السمكية :</t>
  </si>
  <si>
    <t>ديوان البلاط السلطاني ( مشرع زراعة المليون نخله )</t>
  </si>
  <si>
    <t>12) قطاع النقل والاتصالات :</t>
  </si>
  <si>
    <t xml:space="preserve">وزارة النقل والاتصالات ( قطاع  النقل ) </t>
  </si>
  <si>
    <t xml:space="preserve">وزارة النقل والاتصالات ( قطاع  الاتصالات ) </t>
  </si>
  <si>
    <t>هيئة تقنية المعلومات</t>
  </si>
  <si>
    <t>13) شئون اقتصادية اخرى :</t>
  </si>
  <si>
    <t xml:space="preserve">ديوان البلاط السلطاني ( مكتب مستشار جلالة السلطان لشؤون </t>
  </si>
  <si>
    <t xml:space="preserve">التخطيط الاقتصادي ) </t>
  </si>
  <si>
    <t>وحدة دعم التنفيذ والمتابعة</t>
  </si>
  <si>
    <t>الهيئة العامة لتنمية المؤسسات الصغيرة والمتوسطة</t>
  </si>
  <si>
    <t xml:space="preserve">الهيئة العمانية للشراكة من اجل التنمية </t>
  </si>
  <si>
    <t>14)  اخرى :</t>
  </si>
  <si>
    <t>جملة اخرى</t>
  </si>
  <si>
    <t>ــــــــــــ</t>
  </si>
  <si>
    <t>احتياطي مخصص</t>
  </si>
  <si>
    <t>ـ 15 ـ</t>
  </si>
  <si>
    <t>جدول رقم (2/4)</t>
  </si>
  <si>
    <t>المصروفات الجارية للسنة المالية 2018م</t>
  </si>
  <si>
    <t>2017م</t>
  </si>
  <si>
    <t>( أ ) مصروفات خدمية وسلعية :</t>
  </si>
  <si>
    <t>رواتب وأجور :</t>
  </si>
  <si>
    <t>رواتب أساسية</t>
  </si>
  <si>
    <t>اجور المؤقتين</t>
  </si>
  <si>
    <t>تكاليف تعيين الخريجين</t>
  </si>
  <si>
    <t>جملة الرواتب والأجور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</si>
  <si>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</si>
  <si>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</si>
  <si>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</si>
  <si>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</si>
  <si>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</si>
  <si>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</si>
  <si>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</si>
  <si>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</si>
  <si>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أخرى</t>
  </si>
  <si>
    <t>علاوة غلاء معيشة</t>
  </si>
  <si>
    <t>جملة البدلات</t>
  </si>
  <si>
    <t>مستحقات أخرى :</t>
  </si>
  <si>
    <t>تذاكر السفر</t>
  </si>
  <si>
    <t>مصروفات السفر</t>
  </si>
  <si>
    <t>مكافآت</t>
  </si>
  <si>
    <t>تعويض نقدي عن الإجازة</t>
  </si>
  <si>
    <t>أجور إضافية</t>
  </si>
  <si>
    <t>مستحقات نهاية الخدمة لموظفي الحكومة غير العُمانيين</t>
  </si>
  <si>
    <t>إيجارات مساكن الموظفين</t>
  </si>
  <si>
    <t>تكاليف العقود الخاصة لشغل الوظائف المؤقتة</t>
  </si>
  <si>
    <t>تعويض فوائد بنك الإسكان العُماني</t>
  </si>
  <si>
    <t>منحة نهاية الخدمة للموظفين المعينين بغير طريق التعاقد</t>
  </si>
  <si>
    <t>جملة المستحقات الأخرى</t>
  </si>
  <si>
    <t xml:space="preserve">رواتب و أجور وبدلات </t>
  </si>
  <si>
    <t>حصة الحكومة في نظام معاشات موظفي الحكومة العمانيين **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</si>
  <si>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</si>
  <si>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</si>
  <si>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</si>
  <si>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وإمدادات طبية</t>
  </si>
  <si>
    <t xml:space="preserve">     لوازم وإمدادات زراعية</t>
  </si>
  <si>
    <t xml:space="preserve">     مواد كيماوية ومبيدات حشرية</t>
  </si>
  <si>
    <t xml:space="preserve">(*)يشمل مبلغ 530462 ريالا عمانيا يمثل مساهمة الحكومة عن الموظفين العاملين في مجلس البحث العلمي بمبلغ 454513 ريالا عمانيا (*) </t>
  </si>
  <si>
    <t xml:space="preserve"> وعن أعضاء وموظفي الادعاء العام بمبلغ 75951 ريالا عمانيا</t>
  </si>
  <si>
    <t xml:space="preserve">  (**)  يشمل مبلغ 455427 ريالا عمانيا يمثل مساهمة الحكومة عن الموظفين العاملين في مجلس البحث العلمي بمبلغ 379476 ريالا عمانيا    (**)</t>
  </si>
  <si>
    <t>وعن أعضاء موظفي الادعاء العام بمبلغ 75951 ريالا عمانيا</t>
  </si>
  <si>
    <t>(***) يشمل مبلغ 522974 ريالا عمانيا يمثل مساهمة الحكومة عن الموظفين العاملين في البحث العلمي بمبلغ 447023 ريالا عمانيا  (***)</t>
  </si>
  <si>
    <t>وعن أعضاء وموظفي الإدعاء بمبلغ 75951 ريالا عمانيا</t>
  </si>
  <si>
    <t>ــ 16 ــ</t>
  </si>
  <si>
    <t>تابع جدول رقم (2/4)</t>
  </si>
  <si>
    <t xml:space="preserve">المالية  2017م </t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</si>
  <si>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</si>
  <si>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</si>
  <si>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</si>
  <si>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</si>
  <si>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وإمدادات الطرق والمباني</t>
  </si>
  <si>
    <t xml:space="preserve">     لوازم وإمدادات الإذاعة والتلفزيون</t>
  </si>
  <si>
    <t xml:space="preserve">     لوازم وإمدادات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</si>
  <si>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</si>
  <si>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</si>
  <si>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</si>
  <si>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</si>
  <si>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</si>
  <si>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أخرى</t>
  </si>
  <si>
    <t>جملة المستلزمات السلعية</t>
  </si>
  <si>
    <t>3) مستلزمات خدمية :</t>
  </si>
  <si>
    <t>صيانة طرق</t>
  </si>
  <si>
    <t>عقود نظافة</t>
  </si>
  <si>
    <t>صيانة مبانٍ</t>
  </si>
  <si>
    <t>صيانة أثاث ومعدات مكاتب</t>
  </si>
  <si>
    <t>صيانة أثاث ومعدات مساكن</t>
  </si>
  <si>
    <t>صيانة سيارات ووسائل نقل</t>
  </si>
  <si>
    <t>صيانة آلات</t>
  </si>
  <si>
    <t>صيانة أجهزة الحاسب الآلي</t>
  </si>
  <si>
    <t>صيانة أخرى</t>
  </si>
  <si>
    <t>إيجارات عقارات</t>
  </si>
  <si>
    <t>تأمين على السيارات</t>
  </si>
  <si>
    <t>تأمين على الأملاك والخزائن الحكومية</t>
  </si>
  <si>
    <t>مصروفات سفر في مهام رسمية</t>
  </si>
  <si>
    <t>اشتراكات في الصحف والمجلات</t>
  </si>
  <si>
    <t>دعاية وإعلان وإقامة معارض</t>
  </si>
  <si>
    <t xml:space="preserve">تكاليف تدريب </t>
  </si>
  <si>
    <t>ـ 17 ـ</t>
  </si>
  <si>
    <t>المالية 2017م</t>
  </si>
  <si>
    <t>تابع 3) مستلزمات خدمية :</t>
  </si>
  <si>
    <t>مصروفات علاج في الخارج</t>
  </si>
  <si>
    <t>تكاليف خدمات أخرى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</si>
  <si>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</si>
  <si>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</si>
  <si>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</si>
  <si>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</si>
  <si>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</si>
  <si>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</si>
  <si>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أخرى</t>
  </si>
  <si>
    <t>مصروفات بنكية</t>
  </si>
  <si>
    <t>خسارة  تغير سعر العملة</t>
  </si>
  <si>
    <t>مردودات من إيرادات سنوات سابقة</t>
  </si>
  <si>
    <t>مصروفات غير مبوبة</t>
  </si>
  <si>
    <t>تكاليف بعثات دراسية</t>
  </si>
  <si>
    <t xml:space="preserve">صيانة أثاث ومعدات تعليمية </t>
  </si>
  <si>
    <t>صيانة أثاث ومعدات منشآت صحية ومختبرات</t>
  </si>
  <si>
    <t>تكاليف إقامة المهرجانات</t>
  </si>
  <si>
    <t>تذاكر السفر في المهام الرسمية</t>
  </si>
  <si>
    <t>تذاكر السفر للتدريب</t>
  </si>
  <si>
    <t xml:space="preserve">مصروفات الأنشطة الطلابية 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</si>
  <si>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</si>
  <si>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</si>
  <si>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</si>
  <si>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</si>
  <si>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</si>
  <si>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</si>
  <si>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</si>
  <si>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مصروفات البحث والتطوير العلمي</t>
  </si>
  <si>
    <t>مصروفات تشغيلية جارية</t>
  </si>
  <si>
    <t xml:space="preserve"> (1+3+4)(ب) مجموع المستلزمات السلعية والخدمية </t>
  </si>
  <si>
    <t>(ج) دعم وتحويلات جارية أخرى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</si>
  <si>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</si>
  <si>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</si>
  <si>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</si>
  <si>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</si>
  <si>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>جملة الدعـــــــــــــــم</t>
  </si>
  <si>
    <t>ــ 18 ــ</t>
  </si>
  <si>
    <t>(بالريال الُعماني)</t>
  </si>
  <si>
    <t>2) تحويلات للهيئات والمؤسسات التي لا تهدف إلى الكسب :</t>
  </si>
  <si>
    <t xml:space="preserve">    تحويلات للأندية والاتحادات الرياضية</t>
  </si>
  <si>
    <t>جملة التحويلات للهيئات والمؤسسات التي لا تهدف إلى الكسب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</si>
  <si>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</si>
  <si>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</si>
  <si>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</si>
  <si>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منح ومساعدات طارئة</t>
  </si>
  <si>
    <t xml:space="preserve">    مخصصات الإعاشة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</si>
  <si>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</si>
  <si>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</si>
  <si>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</si>
  <si>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</si>
  <si>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</si>
  <si>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>جملة الدعم للمواطنين</t>
  </si>
  <si>
    <t>5) تعويضات عن الضرر :</t>
  </si>
  <si>
    <t xml:space="preserve">     تعويضات الضرر عن الحوادث </t>
  </si>
  <si>
    <t xml:space="preserve">     تعويضات أخرى </t>
  </si>
  <si>
    <t>جملة تعويضات عن الضرر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</si>
  <si>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</si>
  <si>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</si>
  <si>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</si>
  <si>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</si>
  <si>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</si>
  <si>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</si>
  <si>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</si>
  <si>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</si>
  <si>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</si>
  <si>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</si>
  <si>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</si>
  <si>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 xml:space="preserve">    مساعدات ومعونات داخلية و خارجية</t>
  </si>
  <si>
    <t>جملة المساعدات والمعونات الداخلية والخارجية</t>
  </si>
  <si>
    <t>(ج) مجموع الدعم والتحويلات الجارية الأخرى</t>
  </si>
  <si>
    <t>(1+2+3+4+5+6+7+8)</t>
  </si>
  <si>
    <t xml:space="preserve">      معونات خارجية</t>
  </si>
  <si>
    <t>( د ) احتياطي مخصص</t>
  </si>
  <si>
    <r>
      <t>الإجمالي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1"/>
      </rPr>
      <t>)</t>
    </r>
  </si>
  <si>
    <t>ــ 19 ــ</t>
  </si>
  <si>
    <t>جدول رقم (3/4)</t>
  </si>
  <si>
    <t>جدول المصروفات الراسمالية للوزارات المدنية والوحدات الحكومية والهيئات العامة</t>
  </si>
  <si>
    <t>للسنة المالية 2018 م</t>
  </si>
  <si>
    <t>(بالريال اُلعماني)</t>
  </si>
  <si>
    <t xml:space="preserve">وزارة  النقل والاتصالات </t>
  </si>
  <si>
    <t xml:space="preserve">وزارة  الإسكان      </t>
  </si>
  <si>
    <t>ـ 20 ـ</t>
  </si>
  <si>
    <t>تابع جدول رقم (3/4)</t>
  </si>
  <si>
    <t xml:space="preserve">للسنة المالية 2018 </t>
  </si>
  <si>
    <t>موازنات الفائض والدعم ( صندوق الرفد )</t>
  </si>
  <si>
    <t>وزارة الاوقاف والشؤون الدينية</t>
  </si>
  <si>
    <t>وزارة السياحة</t>
  </si>
  <si>
    <t xml:space="preserve">هيئة الوثائق والمحفوظات الوطنية </t>
  </si>
  <si>
    <r>
      <t>مجلس الشؤون الادارية للقضاء</t>
    </r>
    <r>
      <rPr>
        <sz val="10"/>
        <rFont val="Simplified Arabic"/>
        <family val="1"/>
      </rPr>
      <t xml:space="preserve"> </t>
    </r>
    <r>
      <rPr>
        <sz val="9"/>
        <rFont val="Simplified Arabic"/>
        <family val="1"/>
      </rPr>
      <t>( المحاكم والامانة العامة للمجلس )</t>
    </r>
    <r>
      <rPr>
        <sz val="12"/>
        <rFont val="Simplified Arabic"/>
        <family val="1"/>
      </rPr>
      <t xml:space="preserve"> </t>
    </r>
  </si>
  <si>
    <t>الإجمالـــــي</t>
  </si>
  <si>
    <t>ـ 21 ـ</t>
  </si>
  <si>
    <t>جدول رقم (4/4)</t>
  </si>
  <si>
    <t>جدول المصروفات الراسمالية للوزارات المدنية والوحدات الحكومية والهيئات العامة للسنه المالية 2018</t>
  </si>
  <si>
    <t>وزارة المالية  ( مخصصات اخرى )</t>
  </si>
  <si>
    <t xml:space="preserve"> محكمة القضاء الاداري </t>
  </si>
  <si>
    <t>ديوان البلاط السلطاني ( مجلس التعليم )</t>
  </si>
  <si>
    <t>وزارة الخارجية ( المعهد الدبلوماسي )</t>
  </si>
  <si>
    <t xml:space="preserve">الهيئة العامة للاعتماد الاكاديمي </t>
  </si>
  <si>
    <t>ــ 22 ــ</t>
  </si>
  <si>
    <t>تابع جدول رقم (4/4)</t>
  </si>
  <si>
    <t xml:space="preserve">وزارة القوى العاملة ( قطاع العمل ) </t>
  </si>
  <si>
    <t xml:space="preserve">وزارة البيئة والشئون المناخية </t>
  </si>
  <si>
    <t>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</si>
  <si>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الثفافية )</t>
    </r>
  </si>
  <si>
    <t>شؤون البلاط السلطاني ( دار الاوبرا السلطانية )</t>
  </si>
  <si>
    <t>ـ 23 ـ</t>
  </si>
  <si>
    <t>ديوان البلاط السلطاني ( مشروع زراعة المليون نخلة )</t>
  </si>
  <si>
    <t xml:space="preserve">ديوان البلاط السلطاني ( مكتب مستشار جلالة السلطان  لشؤون </t>
  </si>
  <si>
    <t>التخطيط الاقتصادي )</t>
  </si>
  <si>
    <t xml:space="preserve">وزارة السياحة  </t>
  </si>
  <si>
    <t>ــ 24 ــ</t>
  </si>
  <si>
    <t>جدول رقم (5)</t>
  </si>
  <si>
    <t xml:space="preserve">جدول المصروفات الانمائية </t>
  </si>
  <si>
    <t>( الوزارات المدنية والوحدات الحكومية والهيئات والمؤسسات العامة )</t>
  </si>
  <si>
    <t xml:space="preserve">وزارة البلديات الاقليمية  وموارد المياه    </t>
  </si>
  <si>
    <t xml:space="preserve"> المؤسسة العامة للمناطق الصناعية</t>
  </si>
  <si>
    <t>ــ 26 ــ</t>
  </si>
  <si>
    <t>تابع جدول رقم (5)</t>
  </si>
  <si>
    <t xml:space="preserve"> الهيئة العامة للمخازن والإحتياطي الغذائي</t>
  </si>
  <si>
    <t xml:space="preserve">هيئة تقنية المعلومات </t>
  </si>
  <si>
    <t xml:space="preserve">المجلس الأعلى للتخطيط  </t>
  </si>
  <si>
    <t>الهيئة العمانية للاعتماد الأكاديمي</t>
  </si>
  <si>
    <t>وزارة المالية- إعتماد إجمالي غير موزع</t>
  </si>
  <si>
    <r>
      <t xml:space="preserve">مجلس الشؤون الإدارية للقضاء </t>
    </r>
    <r>
      <rPr>
        <sz val="10"/>
        <rFont val="Simplified Arabic"/>
        <family val="1"/>
      </rPr>
      <t>( المحاكم والأمانة العامة للمجلس )</t>
    </r>
  </si>
  <si>
    <t>مشروع جامعة عمان</t>
  </si>
  <si>
    <t>الصرف الفعلي المقدر</t>
  </si>
  <si>
    <t>ــ 27 ــ</t>
  </si>
  <si>
    <t>جدول رقم (1/5)</t>
  </si>
  <si>
    <t>( للوزارات المدنية والوحدات الحكومية والهيئات العامة للسنه المالية 2018 )</t>
  </si>
  <si>
    <t>ـــــــــــــــ</t>
  </si>
  <si>
    <t>وزارة المالية  ( اعتماد غير موزع )</t>
  </si>
  <si>
    <t>قطاع الأمن والنظام العام :</t>
  </si>
  <si>
    <t>مجلس الشؤون الإدارية للقضاء ( المحاكم والأمانة العامة للمجلس )</t>
  </si>
  <si>
    <t>ــ 28 ــ</t>
  </si>
  <si>
    <t>تابع جدول  رقم (1/5)</t>
  </si>
  <si>
    <t xml:space="preserve">وزارة الإسكان </t>
  </si>
  <si>
    <r>
      <t xml:space="preserve">وزارة البلديات الإقليمية وموارد المياه </t>
    </r>
    <r>
      <rPr>
        <sz val="10"/>
        <rFont val="Simplified Arabic"/>
        <family val="1"/>
      </rPr>
      <t>( قطاع</t>
    </r>
    <r>
      <rPr>
        <sz val="12"/>
        <rFont val="Simplified Arabic"/>
        <family val="1"/>
      </rPr>
      <t xml:space="preserve"> البلديات الإقليمية</t>
    </r>
    <r>
      <rPr>
        <sz val="10"/>
        <rFont val="Simplified Arabic"/>
        <family val="1"/>
      </rPr>
      <t xml:space="preserve"> )</t>
    </r>
  </si>
  <si>
    <t xml:space="preserve">وزارة البلديات الإقليمية وموارد المياه ( قطاع موارد المياه ) </t>
  </si>
  <si>
    <t>قطاع الثقافة والشؤون الدينية :</t>
  </si>
  <si>
    <t>ديوان البلاط السلطاني ( مكتب مستشار جلالة السلطان للشؤون الثقافية )</t>
  </si>
  <si>
    <t xml:space="preserve">الهيئة العامة للصناعات الحرفية </t>
  </si>
  <si>
    <t>جملة قطاع الثقافة والشؤون الدينية</t>
  </si>
  <si>
    <t>ـ 29 ـ</t>
  </si>
  <si>
    <t>تابع جدول رقم (1/5)</t>
  </si>
  <si>
    <t>قطاع التعدين والتصنيع والإنشاء :</t>
  </si>
  <si>
    <t xml:space="preserve">  المؤسسة العامة للمناطق الصناعية</t>
  </si>
  <si>
    <t>جملة قطاع  التعدين والتصنيع والإنشاء</t>
  </si>
  <si>
    <t>قطاع النقل والإتصالات :</t>
  </si>
  <si>
    <t xml:space="preserve">وزارة النقل والإتصالات ( قطاع النقل ) </t>
  </si>
  <si>
    <t xml:space="preserve">وزارة النقل والإتصالات ( قطاع الإتصالات )  </t>
  </si>
  <si>
    <t>هيئة تنظيم الإتصالات</t>
  </si>
  <si>
    <t>جملة قطاع النقل والإتصالات</t>
  </si>
  <si>
    <t>شؤون اقتصادية أخرى :</t>
  </si>
  <si>
    <t xml:space="preserve">  وزارة التجارة والصناعة</t>
  </si>
  <si>
    <t xml:space="preserve">  الهيئة العامة للمخازن والإحتياطي الغذائي</t>
  </si>
  <si>
    <t xml:space="preserve"> الهيئة العامة لترويج الاستثمار وتنمية الصادرات</t>
  </si>
  <si>
    <t xml:space="preserve">  وزارة السياحة </t>
  </si>
  <si>
    <t>جملة الشؤون الاقتصادية الأخرى</t>
  </si>
  <si>
    <t>ـ</t>
  </si>
  <si>
    <t>الصرف الفعلي ( المقدر )</t>
  </si>
  <si>
    <t>ــ 30 ــ</t>
  </si>
  <si>
    <t>جدول رقم (5/ 2 )</t>
  </si>
  <si>
    <t xml:space="preserve">المصروفات الانمائية للوزارات المدنية للسنة المالية 2018 </t>
  </si>
  <si>
    <t xml:space="preserve">( حسب القطاعات )  </t>
  </si>
  <si>
    <t>(  بالريال العماني )</t>
  </si>
  <si>
    <t xml:space="preserve"> 2017م</t>
  </si>
  <si>
    <t>(1)  قطاع الإنتاج السلعي  :</t>
  </si>
  <si>
    <t>النفط الخام</t>
  </si>
  <si>
    <t>المعادن والمحاجر</t>
  </si>
  <si>
    <t>الزراعة</t>
  </si>
  <si>
    <t xml:space="preserve">الأسماك </t>
  </si>
  <si>
    <t>الصناعة التحويلية</t>
  </si>
  <si>
    <t xml:space="preserve"> جملة قطاع الإنتاج السلعي  </t>
  </si>
  <si>
    <t>(2)  قطاع الإنتاج الخدمي :</t>
  </si>
  <si>
    <t>الإسكان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</si>
  <si>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</si>
  <si>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</si>
  <si>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</si>
  <si>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family val="1"/>
      </rPr>
      <t xml:space="preserve"> </t>
    </r>
    <r>
      <rPr>
        <sz val="12"/>
        <color indexed="8"/>
        <rFont val="Simplified Arabic"/>
        <family val="1"/>
      </rPr>
      <t xml:space="preserve">(البريد والبرق والهاتف)              </t>
    </r>
    <r>
      <rPr>
        <sz val="12"/>
        <color indexed="9"/>
        <rFont val="Simplified Arabic"/>
        <family val="1"/>
      </rPr>
      <t>ف</t>
    </r>
  </si>
  <si>
    <t xml:space="preserve">السياحة </t>
  </si>
  <si>
    <t xml:space="preserve">جملة قطاع الإنتاج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</si>
  <si>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</si>
  <si>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</si>
  <si>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</si>
  <si>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</si>
  <si>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الإعلام والثقافة والشؤون الدينية</t>
  </si>
  <si>
    <t xml:space="preserve">المراكز الإجتماعية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</si>
  <si>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</si>
  <si>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</si>
  <si>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</si>
  <si>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</si>
  <si>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</si>
  <si>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</si>
  <si>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</si>
  <si>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</si>
  <si>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الإدارة الحكومية </t>
  </si>
  <si>
    <t>البيئة ومكافحة التلوث</t>
  </si>
  <si>
    <t xml:space="preserve">جملة قطاع الهياكل الاساسية </t>
  </si>
  <si>
    <t>الإجمالي (1 + 2 + 3 + 4 )</t>
  </si>
  <si>
    <t>الصرف الفعلي  المقدر</t>
  </si>
  <si>
    <t>ــ 31 ــ</t>
  </si>
  <si>
    <t>جدول رقم (5/4)</t>
  </si>
  <si>
    <t>جدول المصروفات الرأسمالية للسنة المالية 2018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</si>
  <si>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</si>
  <si>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</si>
  <si>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</si>
  <si>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</si>
  <si>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</si>
  <si>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</si>
  <si>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</si>
  <si>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</si>
  <si>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</si>
  <si>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</si>
  <si>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</si>
  <si>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</si>
  <si>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</si>
  <si>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</si>
  <si>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</si>
  <si>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</si>
  <si>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</si>
  <si>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</si>
  <si>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25 ــ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</si>
</sst>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ر.ع.&quot;_-;#,##0&quot;ر.ع.&quot;\-"/>
    <numFmt numFmtId="179" formatCode="#,##0&quot;ر.ع.&quot;_-;[Red]#,##0&quot;ر.ع.&quot;\-"/>
    <numFmt numFmtId="180" formatCode="#,##0.00&quot;ر.ع.&quot;_-;#,##0.00&quot;ر.ع.&quot;\-"/>
    <numFmt numFmtId="181" formatCode="#,##0.00&quot;ر.ع.&quot;_-;[Red]#,##0.00&quot;ر.ع.&quot;\-"/>
    <numFmt numFmtId="182" formatCode="_-* #,##0&quot;ر.ع.&quot;_-;_-* #,##0&quot;ر.ع.&quot;\-;_-* &quot;-&quot;&quot;ر.ع.&quot;_-;_-@_-"/>
    <numFmt numFmtId="183" formatCode="_-* #,##0_ر_._ع_._-;_-* #,##0_ر_._ع_.\-;_-* &quot;-&quot;_ر_._ع_._-;_-@_-"/>
    <numFmt numFmtId="184" formatCode="_-* #,##0.00&quot;ر.ع.&quot;_-;_-* #,##0.00&quot;ر.ع.&quot;\-;_-* &quot;-&quot;??&quot;ر.ع.&quot;_-;_-@_-"/>
    <numFmt numFmtId="185" formatCode="_-* #,##0.00_ر_._ع_._-;_-* #,##0.00_ر_._ع_.\-;_-* &quot;-&quot;??_ر_._ع_.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\ "/>
    <numFmt numFmtId="201" formatCode="_(* #,##0_);_(* \(#,##0.0\);_(* &quot;-&quot;_);_(@_)"/>
    <numFmt numFmtId="202" formatCode="_(* #,##0.0_);_(* \(#,##0.0\);_(* &quot;-&quot;_);_(@_)"/>
    <numFmt numFmtId="203" formatCode="_(* #,##0.0_);_(* \(#,##0.00\);_(* &quot;-&quot;_);_(@_)"/>
    <numFmt numFmtId="204" formatCode="0.0"/>
    <numFmt numFmtId="205" formatCode="_-* #,##0.0_-;_-* #,##0.0\-;_-* &quot;-&quot;?_-;_-@_-"/>
    <numFmt numFmtId="206" formatCode="_-* #,##0.0_-;_-* #,##0.0\-;_-* &quot;-&quot;??_-;_-@_-"/>
    <numFmt numFmtId="207" formatCode="_(* #,##0.00_);_(* \(#,##0.000\);_(* &quot;-&quot;_);_(@_)"/>
    <numFmt numFmtId="208" formatCode="0\ "/>
    <numFmt numFmtId="209" formatCode="###\ ###\ ##0\ "/>
    <numFmt numFmtId="210" formatCode="yyyy/mm/dd\ "/>
    <numFmt numFmtId="211" formatCode="###\ ###\ ##0"/>
    <numFmt numFmtId="212" formatCode="###\ ###\ ###\ "/>
    <numFmt numFmtId="213" formatCode="###\ ###\ \ "/>
    <numFmt numFmtId="214" formatCode="###\ ###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b/>
      <u val="single"/>
      <sz val="12"/>
      <name val="Simplified Arabic"/>
      <family val="1"/>
    </font>
    <font>
      <b/>
      <sz val="11"/>
      <name val="Traditional Arabic"/>
      <family val="1"/>
    </font>
    <font>
      <sz val="11"/>
      <name val="Traditional Arabic"/>
      <family val="1"/>
    </font>
    <font>
      <b/>
      <u val="double"/>
      <sz val="14"/>
      <name val="Simplified Arab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0"/>
      <name val="Traditional Arabic"/>
      <family val="1"/>
    </font>
    <font>
      <b/>
      <u val="single"/>
      <sz val="10"/>
      <name val="Arial"/>
      <family val="2"/>
    </font>
    <font>
      <b/>
      <sz val="9"/>
      <name val="Simplified Arabic"/>
      <family val="1"/>
    </font>
    <font>
      <b/>
      <sz val="12"/>
      <name val="Arial"/>
      <family val="2"/>
    </font>
    <font>
      <sz val="11"/>
      <name val="Simplified Arabic"/>
      <family val="1"/>
    </font>
    <font>
      <b/>
      <sz val="11"/>
      <name val="Monotype Koufi"/>
      <family val="0"/>
    </font>
    <font>
      <b/>
      <sz val="10"/>
      <name val="Simplified Arabic"/>
      <family val="1"/>
    </font>
    <font>
      <sz val="10"/>
      <name val="Simplified Arabic"/>
      <family val="1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8"/>
      <name val="Simplified Arabic"/>
      <family val="1"/>
    </font>
    <font>
      <b/>
      <sz val="11"/>
      <name val="Arial"/>
      <family val="2"/>
    </font>
    <font>
      <sz val="9"/>
      <name val="Simplified Arabic"/>
      <family val="1"/>
    </font>
    <font>
      <b/>
      <sz val="12"/>
      <name val="Arabic Transparent"/>
      <family val="0"/>
    </font>
    <font>
      <sz val="12"/>
      <color indexed="8"/>
      <name val="Simplified Arabic"/>
      <family val="1"/>
    </font>
    <font>
      <sz val="12"/>
      <color indexed="9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0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200" fontId="11" fillId="0" borderId="13" xfId="0" applyNumberFormat="1" applyFont="1" applyBorder="1" applyAlignment="1">
      <alignment horizontal="right" vertical="center"/>
    </xf>
    <xf numFmtId="200" fontId="1" fillId="0" borderId="14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vertical="center"/>
    </xf>
    <xf numFmtId="200" fontId="12" fillId="0" borderId="13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right" vertical="center"/>
    </xf>
    <xf numFmtId="200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200" fontId="1" fillId="0" borderId="16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200" fontId="11" fillId="0" borderId="21" xfId="0" applyNumberFormat="1" applyFont="1" applyBorder="1" applyAlignment="1">
      <alignment horizontal="right" vertical="center"/>
    </xf>
    <xf numFmtId="200" fontId="11" fillId="0" borderId="11" xfId="0" applyNumberFormat="1" applyFont="1" applyBorder="1" applyAlignment="1">
      <alignment horizontal="right" vertical="center"/>
    </xf>
    <xf numFmtId="200" fontId="11" fillId="0" borderId="22" xfId="0" applyNumberFormat="1" applyFont="1" applyBorder="1" applyAlignment="1">
      <alignment horizontal="right" vertical="center"/>
    </xf>
    <xf numFmtId="202" fontId="11" fillId="0" borderId="14" xfId="0" applyNumberFormat="1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/>
    </xf>
    <xf numFmtId="202" fontId="11" fillId="0" borderId="23" xfId="0" applyNumberFormat="1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right" vertical="center"/>
    </xf>
    <xf numFmtId="200" fontId="12" fillId="0" borderId="17" xfId="0" applyNumberFormat="1" applyFont="1" applyBorder="1" applyAlignment="1">
      <alignment horizontal="center" vertical="center"/>
    </xf>
    <xf numFmtId="200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201" fontId="11" fillId="0" borderId="2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200" fontId="11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readingOrder="2"/>
    </xf>
    <xf numFmtId="0" fontId="8" fillId="0" borderId="19" xfId="0" applyFont="1" applyBorder="1" applyAlignment="1">
      <alignment horizontal="center" vertical="center" readingOrder="2"/>
    </xf>
    <xf numFmtId="208" fontId="11" fillId="0" borderId="14" xfId="0" applyNumberFormat="1" applyFont="1" applyBorder="1" applyAlignment="1">
      <alignment horizontal="right" vertical="center"/>
    </xf>
    <xf numFmtId="208" fontId="11" fillId="0" borderId="21" xfId="0" applyNumberFormat="1" applyFont="1" applyBorder="1" applyAlignment="1">
      <alignment horizontal="right" vertical="center"/>
    </xf>
    <xf numFmtId="208" fontId="11" fillId="0" borderId="14" xfId="0" applyNumberFormat="1" applyFont="1" applyBorder="1" applyAlignment="1">
      <alignment vertical="center"/>
    </xf>
    <xf numFmtId="208" fontId="11" fillId="0" borderId="23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indent="13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209" fontId="11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09" fontId="11" fillId="0" borderId="11" xfId="0" applyNumberFormat="1" applyFont="1" applyBorder="1" applyAlignment="1">
      <alignment horizontal="right" vertical="center"/>
    </xf>
    <xf numFmtId="209" fontId="11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209" fontId="11" fillId="0" borderId="13" xfId="0" applyNumberFormat="1" applyFont="1" applyBorder="1" applyAlignment="1">
      <alignment horizontal="right" vertical="center"/>
    </xf>
    <xf numFmtId="209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09" fontId="11" fillId="0" borderId="13" xfId="0" applyNumberFormat="1" applyFont="1" applyBorder="1" applyAlignment="1">
      <alignment vertical="center"/>
    </xf>
    <xf numFmtId="209" fontId="11" fillId="0" borderId="14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4" xfId="0" applyNumberFormat="1" applyFont="1" applyBorder="1" applyAlignment="1">
      <alignment horizontal="center" vertical="center"/>
    </xf>
    <xf numFmtId="209" fontId="11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 readingOrder="2"/>
    </xf>
    <xf numFmtId="0" fontId="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readingOrder="1"/>
    </xf>
    <xf numFmtId="0" fontId="0" fillId="0" borderId="0" xfId="0" applyFont="1" applyAlignment="1">
      <alignment/>
    </xf>
    <xf numFmtId="0" fontId="6" fillId="0" borderId="23" xfId="0" applyFont="1" applyBorder="1" applyAlignment="1">
      <alignment horizontal="center" vertical="center" readingOrder="2"/>
    </xf>
    <xf numFmtId="0" fontId="1" fillId="0" borderId="15" xfId="0" applyFont="1" applyBorder="1" applyAlignment="1">
      <alignment vertical="center"/>
    </xf>
    <xf numFmtId="209" fontId="35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9" fontId="35" fillId="0" borderId="13" xfId="0" applyNumberFormat="1" applyFont="1" applyBorder="1" applyAlignment="1">
      <alignment vertical="center"/>
    </xf>
    <xf numFmtId="209" fontId="16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9" fontId="16" fillId="0" borderId="21" xfId="0" applyNumberFormat="1" applyFont="1" applyBorder="1" applyAlignment="1">
      <alignment vertical="center"/>
    </xf>
    <xf numFmtId="0" fontId="36" fillId="0" borderId="0" xfId="0" applyFont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7" fillId="0" borderId="22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210" fontId="37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9" fontId="37" fillId="0" borderId="16" xfId="0" applyNumberFormat="1" applyFont="1" applyBorder="1" applyAlignment="1">
      <alignment horizontal="right" vertical="center"/>
    </xf>
    <xf numFmtId="210" fontId="8" fillId="0" borderId="17" xfId="0" applyNumberFormat="1" applyFont="1" applyBorder="1" applyAlignment="1">
      <alignment horizontal="right" vertical="center" readingOrder="2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209" fontId="11" fillId="0" borderId="16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209" fontId="11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209" fontId="1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209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11" fontId="1" fillId="0" borderId="16" xfId="0" applyNumberFormat="1" applyFont="1" applyBorder="1" applyAlignment="1">
      <alignment/>
    </xf>
    <xf numFmtId="0" fontId="10" fillId="0" borderId="11" xfId="0" applyFont="1" applyBorder="1" applyAlignment="1">
      <alignment/>
    </xf>
    <xf numFmtId="211" fontId="1" fillId="0" borderId="11" xfId="0" applyNumberFormat="1" applyFont="1" applyBorder="1" applyAlignment="1">
      <alignment/>
    </xf>
    <xf numFmtId="211" fontId="11" fillId="0" borderId="14" xfId="0" applyNumberFormat="1" applyFont="1" applyBorder="1" applyAlignment="1">
      <alignment vertical="center"/>
    </xf>
    <xf numFmtId="211" fontId="11" fillId="0" borderId="13" xfId="0" applyNumberFormat="1" applyFont="1" applyBorder="1" applyAlignment="1">
      <alignment vertical="center"/>
    </xf>
    <xf numFmtId="211" fontId="11" fillId="0" borderId="14" xfId="0" applyNumberFormat="1" applyFont="1" applyBorder="1" applyAlignment="1">
      <alignment horizontal="right" vertical="center"/>
    </xf>
    <xf numFmtId="211" fontId="11" fillId="0" borderId="13" xfId="0" applyNumberFormat="1" applyFont="1" applyBorder="1" applyAlignment="1">
      <alignment horizontal="right" vertical="center"/>
    </xf>
    <xf numFmtId="211" fontId="11" fillId="0" borderId="13" xfId="0" applyNumberFormat="1" applyFont="1" applyBorder="1" applyAlignment="1">
      <alignment horizontal="center" vertical="center"/>
    </xf>
    <xf numFmtId="211" fontId="16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11" fontId="16" fillId="0" borderId="11" xfId="0" applyNumberFormat="1" applyFont="1" applyBorder="1" applyAlignment="1">
      <alignment vertical="center"/>
    </xf>
    <xf numFmtId="211" fontId="11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11" fontId="11" fillId="0" borderId="11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0" fontId="39" fillId="0" borderId="13" xfId="0" applyFont="1" applyBorder="1" applyAlignment="1" quotePrefix="1">
      <alignment horizontal="right" vertical="center"/>
    </xf>
    <xf numFmtId="211" fontId="16" fillId="0" borderId="22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11" fontId="11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readingOrder="1"/>
    </xf>
    <xf numFmtId="0" fontId="8" fillId="0" borderId="21" xfId="0" applyFont="1" applyBorder="1" applyAlignment="1">
      <alignment horizontal="center" vertical="center"/>
    </xf>
    <xf numFmtId="211" fontId="16" fillId="0" borderId="21" xfId="0" applyNumberFormat="1" applyFont="1" applyBorder="1" applyAlignment="1">
      <alignment vertical="center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4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readingOrder="2"/>
    </xf>
    <xf numFmtId="0" fontId="6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12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212" fontId="6" fillId="0" borderId="16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/>
    </xf>
    <xf numFmtId="0" fontId="8" fillId="0" borderId="17" xfId="0" applyFont="1" applyBorder="1" applyAlignment="1">
      <alignment horizontal="right" readingOrder="2"/>
    </xf>
    <xf numFmtId="0" fontId="10" fillId="0" borderId="0" xfId="0" applyFont="1" applyBorder="1" applyAlignment="1">
      <alignment/>
    </xf>
    <xf numFmtId="212" fontId="11" fillId="0" borderId="14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212" fontId="16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212" fontId="16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12" fontId="1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212" fontId="11" fillId="0" borderId="14" xfId="0" applyNumberFormat="1" applyFont="1" applyBorder="1" applyAlignment="1">
      <alignment/>
    </xf>
    <xf numFmtId="212" fontId="16" fillId="0" borderId="16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1" xfId="0" applyFont="1" applyBorder="1" applyAlignment="1">
      <alignment/>
    </xf>
    <xf numFmtId="212" fontId="16" fillId="0" borderId="23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12" fontId="12" fillId="0" borderId="0" xfId="0" applyNumberFormat="1" applyFont="1" applyAlignment="1">
      <alignment/>
    </xf>
    <xf numFmtId="0" fontId="0" fillId="0" borderId="17" xfId="0" applyBorder="1" applyAlignment="1">
      <alignment/>
    </xf>
    <xf numFmtId="212" fontId="12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212" fontId="1" fillId="0" borderId="16" xfId="0" applyNumberFormat="1" applyFont="1" applyBorder="1" applyAlignment="1">
      <alignment/>
    </xf>
    <xf numFmtId="212" fontId="1" fillId="0" borderId="11" xfId="0" applyNumberFormat="1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12" fontId="11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1" fontId="11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212" fontId="16" fillId="0" borderId="21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212" fontId="16" fillId="0" borderId="11" xfId="0" applyNumberFormat="1" applyFont="1" applyBorder="1" applyAlignment="1">
      <alignment/>
    </xf>
    <xf numFmtId="212" fontId="11" fillId="0" borderId="16" xfId="0" applyNumberFormat="1" applyFont="1" applyBorder="1" applyAlignment="1">
      <alignment/>
    </xf>
    <xf numFmtId="212" fontId="11" fillId="0" borderId="11" xfId="0" applyNumberFormat="1" applyFont="1" applyBorder="1" applyAlignment="1">
      <alignment/>
    </xf>
    <xf numFmtId="41" fontId="11" fillId="0" borderId="23" xfId="0" applyNumberFormat="1" applyFont="1" applyBorder="1" applyAlignment="1">
      <alignment horizontal="center" vertical="center"/>
    </xf>
    <xf numFmtId="212" fontId="11" fillId="0" borderId="23" xfId="0" applyNumberFormat="1" applyFont="1" applyBorder="1" applyAlignment="1">
      <alignment/>
    </xf>
    <xf numFmtId="41" fontId="11" fillId="0" borderId="23" xfId="0" applyNumberFormat="1" applyFont="1" applyBorder="1" applyAlignment="1">
      <alignment vertical="center"/>
    </xf>
    <xf numFmtId="21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09" fontId="11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09" fontId="1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39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right" vertical="center" readingOrder="2"/>
    </xf>
    <xf numFmtId="209" fontId="1" fillId="0" borderId="11" xfId="0" applyNumberFormat="1" applyFont="1" applyBorder="1" applyAlignment="1">
      <alignment vertical="center"/>
    </xf>
    <xf numFmtId="209" fontId="1" fillId="0" borderId="16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 readingOrder="2"/>
    </xf>
    <xf numFmtId="0" fontId="10" fillId="0" borderId="13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 vertical="center" readingOrder="2"/>
    </xf>
    <xf numFmtId="0" fontId="9" fillId="0" borderId="15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209" fontId="1" fillId="0" borderId="13" xfId="0" applyNumberFormat="1" applyFont="1" applyBorder="1" applyAlignment="1">
      <alignment vertical="center"/>
    </xf>
    <xf numFmtId="209" fontId="1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8" fillId="0" borderId="21" xfId="0" applyFont="1" applyBorder="1" applyAlignment="1" quotePrefix="1">
      <alignment horizontal="center" vertical="center"/>
    </xf>
    <xf numFmtId="209" fontId="16" fillId="0" borderId="16" xfId="0" applyNumberFormat="1" applyFont="1" applyBorder="1" applyAlignment="1">
      <alignment vertical="center"/>
    </xf>
    <xf numFmtId="209" fontId="16" fillId="0" borderId="13" xfId="0" applyNumberFormat="1" applyFont="1" applyBorder="1" applyAlignment="1">
      <alignment vertical="center"/>
    </xf>
    <xf numFmtId="209" fontId="16" fillId="0" borderId="23" xfId="0" applyNumberFormat="1" applyFont="1" applyBorder="1" applyAlignment="1">
      <alignment vertical="center"/>
    </xf>
    <xf numFmtId="209" fontId="11" fillId="0" borderId="23" xfId="0" applyNumberFormat="1" applyFont="1" applyBorder="1" applyAlignment="1">
      <alignment horizontal="center" vertical="center"/>
    </xf>
    <xf numFmtId="209" fontId="16" fillId="0" borderId="15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39" fillId="0" borderId="0" xfId="0" applyFont="1" applyBorder="1" applyAlignment="1">
      <alignment horizontal="center" readingOrder="2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209" fontId="1" fillId="0" borderId="11" xfId="0" applyNumberFormat="1" applyFont="1" applyBorder="1" applyAlignment="1">
      <alignment horizontal="right" vertical="center"/>
    </xf>
    <xf numFmtId="209" fontId="1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209" fontId="1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 readingOrder="2"/>
    </xf>
    <xf numFmtId="209" fontId="11" fillId="0" borderId="23" xfId="0" applyNumberFormat="1" applyFont="1" applyBorder="1" applyAlignment="1">
      <alignment horizontal="right" vertical="center"/>
    </xf>
    <xf numFmtId="209" fontId="11" fillId="0" borderId="15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6" fillId="0" borderId="0" xfId="0" applyFont="1" applyAlignment="1" quotePrefix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0" fontId="3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209" fontId="11" fillId="0" borderId="2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9" fillId="0" borderId="15" xfId="0" applyFont="1" applyBorder="1" applyAlignment="1" quotePrefix="1">
      <alignment horizontal="right" vertical="center"/>
    </xf>
    <xf numFmtId="209" fontId="11" fillId="0" borderId="0" xfId="0" applyNumberFormat="1" applyFont="1" applyBorder="1" applyAlignment="1">
      <alignment horizontal="right" vertical="center"/>
    </xf>
    <xf numFmtId="209" fontId="1" fillId="0" borderId="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209" fontId="11" fillId="0" borderId="17" xfId="0" applyNumberFormat="1" applyFont="1" applyBorder="1" applyAlignment="1">
      <alignment horizontal="right" vertical="center"/>
    </xf>
    <xf numFmtId="209" fontId="11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 readingOrder="2"/>
    </xf>
    <xf numFmtId="0" fontId="12" fillId="0" borderId="13" xfId="0" applyFont="1" applyBorder="1" applyAlignment="1">
      <alignment/>
    </xf>
    <xf numFmtId="0" fontId="8" fillId="0" borderId="23" xfId="0" applyFont="1" applyBorder="1" applyAlignment="1">
      <alignment horizontal="right" vertical="center" readingOrder="2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readingOrder="2"/>
    </xf>
    <xf numFmtId="0" fontId="0" fillId="0" borderId="0" xfId="0" applyAlignment="1">
      <alignment horizontal="centerContinuous" vertical="center"/>
    </xf>
    <xf numFmtId="0" fontId="8" fillId="0" borderId="23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39" fillId="0" borderId="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209" fontId="16" fillId="0" borderId="16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209" fontId="1" fillId="0" borderId="0" xfId="0" applyNumberFormat="1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209" fontId="11" fillId="0" borderId="19" xfId="0" applyNumberFormat="1" applyFont="1" applyBorder="1" applyAlignment="1">
      <alignment horizontal="right" vertical="center"/>
    </xf>
    <xf numFmtId="209" fontId="1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209" fontId="6" fillId="0" borderId="1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 quotePrefix="1">
      <alignment horizontal="center" vertical="center"/>
    </xf>
    <xf numFmtId="1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1" fontId="6" fillId="0" borderId="18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right" vertical="center" readingOrder="2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14" fontId="49" fillId="0" borderId="14" xfId="0" applyNumberFormat="1" applyFont="1" applyBorder="1" applyAlignment="1">
      <alignment horizontal="center" readingOrder="2"/>
    </xf>
    <xf numFmtId="0" fontId="7" fillId="0" borderId="13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 readingOrder="2"/>
    </xf>
    <xf numFmtId="0" fontId="8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center" vertical="center" readingOrder="2"/>
    </xf>
    <xf numFmtId="214" fontId="1" fillId="0" borderId="16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 readingOrder="2"/>
    </xf>
    <xf numFmtId="214" fontId="1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 readingOrder="2"/>
    </xf>
    <xf numFmtId="0" fontId="50" fillId="0" borderId="14" xfId="0" applyFont="1" applyBorder="1" applyAlignment="1">
      <alignment horizontal="right" vertical="center" readingOrder="1"/>
    </xf>
    <xf numFmtId="214" fontId="49" fillId="0" borderId="16" xfId="0" applyNumberFormat="1" applyFont="1" applyBorder="1" applyAlignment="1">
      <alignment horizontal="right" vertical="center"/>
    </xf>
    <xf numFmtId="214" fontId="49" fillId="0" borderId="2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readingOrder="2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Continuous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 readingOrder="2"/>
    </xf>
    <xf numFmtId="0" fontId="1" fillId="0" borderId="13" xfId="0" applyFont="1" applyBorder="1" applyAlignment="1">
      <alignment horizontal="right"/>
    </xf>
    <xf numFmtId="209" fontId="1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09" fontId="1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209" fontId="16" fillId="0" borderId="16" xfId="0" applyNumberFormat="1" applyFont="1" applyBorder="1" applyAlignment="1">
      <alignment horizontal="right"/>
    </xf>
    <xf numFmtId="209" fontId="16" fillId="0" borderId="11" xfId="0" applyNumberFormat="1" applyFont="1" applyBorder="1" applyAlignment="1">
      <alignment horizontal="right"/>
    </xf>
    <xf numFmtId="209" fontId="11" fillId="0" borderId="16" xfId="0" applyNumberFormat="1" applyFont="1" applyBorder="1" applyAlignment="1">
      <alignment horizontal="right"/>
    </xf>
    <xf numFmtId="209" fontId="11" fillId="0" borderId="11" xfId="0" applyNumberFormat="1" applyFont="1" applyBorder="1" applyAlignment="1">
      <alignment horizontal="right"/>
    </xf>
    <xf numFmtId="209" fontId="11" fillId="0" borderId="14" xfId="0" applyNumberFormat="1" applyFont="1" applyBorder="1" applyAlignment="1">
      <alignment horizontal="right"/>
    </xf>
    <xf numFmtId="209" fontId="11" fillId="0" borderId="13" xfId="0" applyNumberFormat="1" applyFont="1" applyBorder="1" applyAlignment="1">
      <alignment horizontal="right"/>
    </xf>
    <xf numFmtId="209" fontId="16" fillId="0" borderId="22" xfId="0" applyNumberFormat="1" applyFont="1" applyBorder="1" applyAlignment="1">
      <alignment horizontal="right"/>
    </xf>
    <xf numFmtId="209" fontId="16" fillId="0" borderId="21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right" vertical="center"/>
    </xf>
    <xf numFmtId="1" fontId="6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showGridLines="0" rightToLeft="1" tabSelected="1" zoomScalePageLayoutView="0" workbookViewId="0" topLeftCell="A1">
      <selection activeCell="A2" sqref="A2:H2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5.28125" style="0" customWidth="1"/>
    <col min="4" max="4" width="34.421875" style="0" customWidth="1"/>
    <col min="5" max="5" width="8.28125" style="0" customWidth="1"/>
    <col min="6" max="6" width="8.8515625" style="0" customWidth="1"/>
    <col min="7" max="7" width="9.00390625" style="0" customWidth="1"/>
    <col min="8" max="8" width="9.57421875" style="0" customWidth="1"/>
  </cols>
  <sheetData>
    <row r="2" spans="1:8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s="1" customFormat="1" ht="21" customHeight="1">
      <c r="A3" s="9" t="s">
        <v>58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7"/>
      <c r="D4" s="3"/>
      <c r="E4" s="3"/>
      <c r="F4" s="3"/>
      <c r="G4" s="3"/>
      <c r="H4" s="10" t="s">
        <v>1</v>
      </c>
    </row>
    <row r="5" spans="1:8" s="1" customFormat="1" ht="17.25" customHeight="1">
      <c r="A5" s="39" t="s">
        <v>32</v>
      </c>
      <c r="B5" s="40"/>
      <c r="C5" s="33"/>
      <c r="D5" s="7"/>
      <c r="E5" s="39" t="s">
        <v>59</v>
      </c>
      <c r="F5" s="5"/>
      <c r="G5" s="5"/>
      <c r="H5" s="40"/>
    </row>
    <row r="6" spans="1:8" s="1" customFormat="1" ht="16.5" customHeight="1">
      <c r="A6" s="26" t="s">
        <v>31</v>
      </c>
      <c r="B6" s="46"/>
      <c r="C6" s="36" t="s">
        <v>3</v>
      </c>
      <c r="D6" s="4"/>
      <c r="E6" s="85" t="s">
        <v>4</v>
      </c>
      <c r="F6" s="86"/>
      <c r="G6" s="85" t="s">
        <v>2</v>
      </c>
      <c r="H6" s="86"/>
    </row>
    <row r="7" spans="1:8" s="1" customFormat="1" ht="14.25" customHeight="1">
      <c r="A7" s="89">
        <v>2017</v>
      </c>
      <c r="B7" s="90"/>
      <c r="C7" s="38"/>
      <c r="D7" s="3"/>
      <c r="E7" s="87"/>
      <c r="F7" s="88"/>
      <c r="G7" s="87"/>
      <c r="H7" s="88"/>
    </row>
    <row r="8" spans="1:8" s="1" customFormat="1" ht="16.5" customHeight="1">
      <c r="A8" s="27"/>
      <c r="B8" s="8"/>
      <c r="C8" s="30" t="s">
        <v>60</v>
      </c>
      <c r="D8" s="23" t="s">
        <v>61</v>
      </c>
      <c r="E8" s="18"/>
      <c r="F8" s="8"/>
      <c r="G8" s="8"/>
      <c r="H8" s="8"/>
    </row>
    <row r="9" spans="1:8" s="1" customFormat="1" ht="15.75" customHeight="1">
      <c r="A9" s="28">
        <v>4681.8</v>
      </c>
      <c r="B9" s="17"/>
      <c r="C9" s="31" t="s">
        <v>5</v>
      </c>
      <c r="D9" s="13" t="s">
        <v>62</v>
      </c>
      <c r="E9" s="73">
        <v>4870</v>
      </c>
      <c r="F9" s="17"/>
      <c r="G9" s="17">
        <v>6536.4</v>
      </c>
      <c r="H9" s="17"/>
    </row>
    <row r="10" spans="1:8" s="1" customFormat="1" ht="15.75" customHeight="1">
      <c r="A10" s="28">
        <v>1524.3</v>
      </c>
      <c r="B10" s="17"/>
      <c r="C10" s="31" t="s">
        <v>6</v>
      </c>
      <c r="D10" s="13" t="s">
        <v>63</v>
      </c>
      <c r="E10" s="73">
        <v>1910</v>
      </c>
      <c r="F10" s="17"/>
      <c r="G10" s="17">
        <v>2030.8</v>
      </c>
      <c r="H10" s="17"/>
    </row>
    <row r="11" spans="1:8" s="1" customFormat="1" ht="15.75" customHeight="1">
      <c r="A11" s="28">
        <v>2173.7</v>
      </c>
      <c r="B11" s="17"/>
      <c r="C11" s="31" t="s">
        <v>7</v>
      </c>
      <c r="D11" s="14" t="s">
        <v>64</v>
      </c>
      <c r="E11" s="73">
        <v>2560</v>
      </c>
      <c r="F11" s="17"/>
      <c r="G11" s="17">
        <v>2233.3</v>
      </c>
      <c r="H11" s="17"/>
    </row>
    <row r="12" spans="1:8" s="1" customFormat="1" ht="15.75" customHeight="1">
      <c r="A12" s="28">
        <v>130.4</v>
      </c>
      <c r="B12" s="17"/>
      <c r="C12" s="31" t="s">
        <v>8</v>
      </c>
      <c r="D12" s="14" t="s">
        <v>65</v>
      </c>
      <c r="E12" s="73">
        <v>20</v>
      </c>
      <c r="F12" s="17"/>
      <c r="G12" s="17">
        <v>133.4</v>
      </c>
      <c r="H12" s="17"/>
    </row>
    <row r="13" spans="1:8" s="1" customFormat="1" ht="15.75" customHeight="1">
      <c r="A13" s="28">
        <v>3.9</v>
      </c>
      <c r="B13" s="17"/>
      <c r="C13" s="41" t="s">
        <v>9</v>
      </c>
      <c r="D13" s="13" t="s">
        <v>66</v>
      </c>
      <c r="E13" s="73">
        <v>140</v>
      </c>
      <c r="F13" s="17"/>
      <c r="G13" s="17">
        <v>15.7</v>
      </c>
      <c r="H13" s="17"/>
    </row>
    <row r="14" spans="1:8" s="1" customFormat="1" ht="19.5" customHeight="1">
      <c r="A14" s="50"/>
      <c r="B14" s="48">
        <f>SUM(A9:A13)</f>
        <v>8514.099999999999</v>
      </c>
      <c r="C14" s="42"/>
      <c r="D14" s="11" t="s">
        <v>67</v>
      </c>
      <c r="E14" s="50"/>
      <c r="F14" s="74">
        <f>SUM(E9:E13)</f>
        <v>9500</v>
      </c>
      <c r="G14" s="48"/>
      <c r="H14" s="48">
        <f>SUM(G9:G13)</f>
        <v>10949.6</v>
      </c>
    </row>
    <row r="15" spans="1:8" s="1" customFormat="1" ht="18" customHeight="1">
      <c r="A15" s="28"/>
      <c r="B15" s="17"/>
      <c r="C15" s="30" t="s">
        <v>11</v>
      </c>
      <c r="D15" s="24" t="s">
        <v>68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2"/>
      <c r="D16" s="16" t="s">
        <v>12</v>
      </c>
      <c r="E16" s="28"/>
      <c r="F16" s="17"/>
      <c r="G16" s="17"/>
      <c r="H16" s="17"/>
    </row>
    <row r="17" spans="1:8" s="1" customFormat="1" ht="15.75" customHeight="1">
      <c r="A17" s="28">
        <v>3487.5</v>
      </c>
      <c r="B17" s="17"/>
      <c r="C17" s="31" t="s">
        <v>10</v>
      </c>
      <c r="D17" s="13" t="s">
        <v>69</v>
      </c>
      <c r="E17" s="75">
        <v>3440</v>
      </c>
      <c r="F17" s="17"/>
      <c r="G17" s="17">
        <v>3878.5</v>
      </c>
      <c r="H17" s="17"/>
    </row>
    <row r="18" spans="1:8" s="1" customFormat="1" ht="15.75" customHeight="1">
      <c r="A18" s="28">
        <v>4550.1</v>
      </c>
      <c r="B18" s="17"/>
      <c r="C18" s="31" t="s">
        <v>13</v>
      </c>
      <c r="D18" s="13" t="s">
        <v>39</v>
      </c>
      <c r="E18" s="75">
        <v>4338.3</v>
      </c>
      <c r="F18" s="17"/>
      <c r="G18" s="17">
        <v>4373.7</v>
      </c>
      <c r="H18" s="17"/>
    </row>
    <row r="19" spans="1:8" s="1" customFormat="1" ht="15.75" customHeight="1">
      <c r="A19" s="28">
        <v>329</v>
      </c>
      <c r="B19" s="17"/>
      <c r="C19" s="31" t="s">
        <v>33</v>
      </c>
      <c r="D19" s="13" t="s">
        <v>70</v>
      </c>
      <c r="E19" s="75">
        <v>340</v>
      </c>
      <c r="F19" s="17"/>
      <c r="G19" s="17">
        <v>377.1</v>
      </c>
      <c r="H19" s="17"/>
    </row>
    <row r="20" spans="1:8" s="1" customFormat="1" ht="15.75" customHeight="1">
      <c r="A20" s="28">
        <v>180</v>
      </c>
      <c r="B20" s="17"/>
      <c r="C20" s="31" t="s">
        <v>14</v>
      </c>
      <c r="D20" s="13" t="s">
        <v>71</v>
      </c>
      <c r="E20" s="75">
        <v>380</v>
      </c>
      <c r="F20" s="17"/>
      <c r="G20" s="28">
        <v>525.6</v>
      </c>
      <c r="H20" s="17"/>
    </row>
    <row r="21" spans="1:8" s="1" customFormat="1" ht="15.75" customHeight="1">
      <c r="A21" s="54">
        <v>371.4</v>
      </c>
      <c r="B21" s="22"/>
      <c r="C21" s="41" t="s">
        <v>16</v>
      </c>
      <c r="D21" s="60" t="s">
        <v>15</v>
      </c>
      <c r="E21" s="76">
        <v>480</v>
      </c>
      <c r="F21" s="22"/>
      <c r="G21" s="54">
        <v>618.3</v>
      </c>
      <c r="H21" s="22"/>
    </row>
    <row r="22" spans="1:8" s="1" customFormat="1" ht="19.5" customHeight="1">
      <c r="A22" s="54"/>
      <c r="B22" s="22">
        <f>SUM(A17:A21)</f>
        <v>8918</v>
      </c>
      <c r="C22" s="43"/>
      <c r="D22" s="63" t="s">
        <v>43</v>
      </c>
      <c r="E22" s="54"/>
      <c r="F22" s="77">
        <f>SUM(E17:E21)</f>
        <v>8978.3</v>
      </c>
      <c r="G22" s="22"/>
      <c r="H22" s="22">
        <f>SUM(G17:G21)</f>
        <v>9773.2</v>
      </c>
    </row>
    <row r="23" spans="1:8" s="1" customFormat="1" ht="17.25" customHeight="1">
      <c r="A23" s="28"/>
      <c r="B23" s="17"/>
      <c r="C23" s="32"/>
      <c r="D23" s="16" t="s">
        <v>18</v>
      </c>
      <c r="E23" s="28"/>
      <c r="F23" s="17"/>
      <c r="G23" s="17"/>
      <c r="H23" s="17"/>
    </row>
    <row r="24" spans="1:8" s="1" customFormat="1" ht="16.5" customHeight="1">
      <c r="A24" s="28">
        <v>1334.1</v>
      </c>
      <c r="B24" s="17"/>
      <c r="C24" s="31" t="s">
        <v>17</v>
      </c>
      <c r="D24" s="13" t="s">
        <v>72</v>
      </c>
      <c r="E24" s="73">
        <v>1200</v>
      </c>
      <c r="F24" s="17"/>
      <c r="G24" s="17">
        <v>1199.9</v>
      </c>
      <c r="H24" s="17"/>
    </row>
    <row r="25" spans="1:8" s="1" customFormat="1" ht="16.5" customHeight="1">
      <c r="A25" s="28">
        <v>114.7</v>
      </c>
      <c r="B25" s="17"/>
      <c r="C25" s="31" t="s">
        <v>19</v>
      </c>
      <c r="D25" s="13" t="s">
        <v>73</v>
      </c>
      <c r="E25" s="73">
        <v>165</v>
      </c>
      <c r="F25" s="17"/>
      <c r="G25" s="17">
        <v>152.1</v>
      </c>
      <c r="H25" s="17"/>
    </row>
    <row r="26" spans="1:8" s="1" customFormat="1" ht="16.5" customHeight="1">
      <c r="A26" s="28"/>
      <c r="B26" s="17"/>
      <c r="C26" s="31" t="s">
        <v>20</v>
      </c>
      <c r="D26" s="13" t="s">
        <v>74</v>
      </c>
      <c r="E26" s="73"/>
      <c r="F26" s="17"/>
      <c r="G26" s="17"/>
      <c r="H26" s="17"/>
    </row>
    <row r="27" spans="1:8" s="1" customFormat="1" ht="16.5" customHeight="1">
      <c r="A27" s="28">
        <v>11.3</v>
      </c>
      <c r="B27" s="17"/>
      <c r="C27" s="34"/>
      <c r="D27" s="13" t="s">
        <v>56</v>
      </c>
      <c r="E27" s="73">
        <v>11.7</v>
      </c>
      <c r="F27" s="17"/>
      <c r="G27" s="17">
        <v>11.2</v>
      </c>
      <c r="H27" s="17"/>
    </row>
    <row r="28" spans="1:8" s="1" customFormat="1" ht="16.5" customHeight="1">
      <c r="A28" s="28">
        <v>750</v>
      </c>
      <c r="B28" s="17"/>
      <c r="C28" s="31" t="s">
        <v>21</v>
      </c>
      <c r="D28" s="13" t="s">
        <v>70</v>
      </c>
      <c r="E28" s="73">
        <v>800</v>
      </c>
      <c r="F28" s="17"/>
      <c r="G28" s="17">
        <v>921.3</v>
      </c>
      <c r="H28" s="17"/>
    </row>
    <row r="29" spans="1:8" s="1" customFormat="1" ht="16.5" customHeight="1">
      <c r="A29" s="54">
        <v>560</v>
      </c>
      <c r="B29" s="22"/>
      <c r="C29" s="41" t="s">
        <v>22</v>
      </c>
      <c r="D29" s="57" t="s">
        <v>71</v>
      </c>
      <c r="E29" s="76">
        <v>580</v>
      </c>
      <c r="F29" s="22"/>
      <c r="G29" s="22">
        <v>755.7</v>
      </c>
      <c r="H29" s="22"/>
    </row>
    <row r="30" spans="1:8" s="1" customFormat="1" ht="19.5" customHeight="1">
      <c r="A30" s="54"/>
      <c r="B30" s="22">
        <f>SUM(A24:A29)</f>
        <v>2770.1</v>
      </c>
      <c r="C30" s="44"/>
      <c r="D30" s="66" t="s">
        <v>44</v>
      </c>
      <c r="E30" s="54"/>
      <c r="F30" s="77">
        <f>SUM(E24:E29)</f>
        <v>2756.7</v>
      </c>
      <c r="G30" s="22"/>
      <c r="H30" s="22">
        <f>SUM(G24:G29)</f>
        <v>3040.2</v>
      </c>
    </row>
    <row r="31" spans="1:8" s="1" customFormat="1" ht="17.25" customHeight="1">
      <c r="A31" s="28"/>
      <c r="B31" s="17"/>
      <c r="C31" s="32"/>
      <c r="D31" s="16" t="s">
        <v>75</v>
      </c>
      <c r="E31" s="28"/>
      <c r="F31" s="17"/>
      <c r="G31" s="17"/>
      <c r="H31" s="17"/>
    </row>
    <row r="32" spans="1:8" s="1" customFormat="1" ht="17.25" customHeight="1">
      <c r="A32" s="28"/>
      <c r="B32" s="17"/>
      <c r="C32" s="31" t="s">
        <v>34</v>
      </c>
      <c r="D32" s="13" t="s">
        <v>27</v>
      </c>
      <c r="E32" s="19"/>
      <c r="F32" s="17"/>
      <c r="G32" s="17"/>
      <c r="H32" s="17"/>
    </row>
    <row r="33" spans="1:8" s="1" customFormat="1" ht="17.25" customHeight="1">
      <c r="A33" s="28">
        <v>82.7</v>
      </c>
      <c r="B33" s="17"/>
      <c r="C33" s="34"/>
      <c r="D33" s="57" t="s">
        <v>76</v>
      </c>
      <c r="F33" s="73">
        <v>40</v>
      </c>
      <c r="G33" s="83"/>
      <c r="H33" s="17">
        <v>115.7</v>
      </c>
    </row>
    <row r="34" spans="1:8" s="1" customFormat="1" ht="17.25" customHeight="1">
      <c r="A34" s="28"/>
      <c r="B34" s="17"/>
      <c r="C34" s="31" t="s">
        <v>35</v>
      </c>
      <c r="D34" s="16" t="s">
        <v>53</v>
      </c>
      <c r="E34" s="73"/>
      <c r="F34" s="17">
        <f>SUM(E35:E39)</f>
        <v>725</v>
      </c>
      <c r="G34" s="17"/>
      <c r="H34" s="17">
        <f>SUM(G35:G39)</f>
        <v>670.1</v>
      </c>
    </row>
    <row r="35" spans="1:8" s="1" customFormat="1" ht="15.75" customHeight="1">
      <c r="A35" s="28">
        <v>25.2</v>
      </c>
      <c r="B35" s="17"/>
      <c r="C35" s="71" t="s">
        <v>54</v>
      </c>
      <c r="D35" s="13" t="s">
        <v>77</v>
      </c>
      <c r="E35" s="73">
        <v>30</v>
      </c>
      <c r="F35" s="17"/>
      <c r="G35" s="17">
        <v>25.9</v>
      </c>
      <c r="H35" s="17"/>
    </row>
    <row r="36" spans="1:8" s="1" customFormat="1" ht="15.75" customHeight="1">
      <c r="A36" s="28">
        <v>380</v>
      </c>
      <c r="B36" s="17"/>
      <c r="C36" s="71" t="s">
        <v>54</v>
      </c>
      <c r="D36" s="13" t="s">
        <v>38</v>
      </c>
      <c r="E36" s="73">
        <v>450</v>
      </c>
      <c r="F36" s="17"/>
      <c r="G36" s="17">
        <v>476.6</v>
      </c>
      <c r="H36" s="17"/>
    </row>
    <row r="37" spans="1:8" s="1" customFormat="1" ht="15.75" customHeight="1">
      <c r="A37" s="28">
        <v>3.9</v>
      </c>
      <c r="B37" s="17"/>
      <c r="C37" s="71" t="s">
        <v>54</v>
      </c>
      <c r="D37" s="13" t="s">
        <v>78</v>
      </c>
      <c r="E37" s="58" t="s">
        <v>51</v>
      </c>
      <c r="F37" s="17"/>
      <c r="G37" s="17">
        <v>4.8</v>
      </c>
      <c r="H37" s="17"/>
    </row>
    <row r="38" spans="1:8" s="1" customFormat="1" ht="15.75" customHeight="1">
      <c r="A38" s="28">
        <v>72.8</v>
      </c>
      <c r="B38" s="17"/>
      <c r="C38" s="71" t="s">
        <v>54</v>
      </c>
      <c r="D38" s="13" t="s">
        <v>41</v>
      </c>
      <c r="E38" s="73">
        <v>225</v>
      </c>
      <c r="F38" s="17"/>
      <c r="G38" s="17">
        <v>142.8</v>
      </c>
      <c r="H38" s="17"/>
    </row>
    <row r="39" spans="1:8" s="1" customFormat="1" ht="15.75" customHeight="1">
      <c r="A39" s="54">
        <v>21</v>
      </c>
      <c r="B39" s="22"/>
      <c r="C39" s="72" t="s">
        <v>54</v>
      </c>
      <c r="D39" s="70" t="s">
        <v>42</v>
      </c>
      <c r="E39" s="76">
        <v>20</v>
      </c>
      <c r="F39" s="22"/>
      <c r="G39" s="22">
        <v>20</v>
      </c>
      <c r="H39" s="22"/>
    </row>
    <row r="40" spans="1:8" s="1" customFormat="1" ht="19.5" customHeight="1">
      <c r="A40" s="54"/>
      <c r="B40" s="22">
        <f>SUM(A33:A39)</f>
        <v>585.5999999999999</v>
      </c>
      <c r="C40" s="38"/>
      <c r="D40" s="69" t="s">
        <v>79</v>
      </c>
      <c r="E40" s="54"/>
      <c r="F40" s="77">
        <f>SUM(F33:F34)</f>
        <v>765</v>
      </c>
      <c r="G40" s="22"/>
      <c r="H40" s="22">
        <f>SUM(H33:H34)</f>
        <v>785.8000000000001</v>
      </c>
    </row>
    <row r="43" ht="12.75">
      <c r="D43" s="61" t="s">
        <v>36</v>
      </c>
    </row>
    <row r="46" spans="1:8" ht="21" customHeight="1">
      <c r="A46" s="92" t="s">
        <v>52</v>
      </c>
      <c r="B46" s="91"/>
      <c r="C46" s="91"/>
      <c r="D46" s="91"/>
      <c r="E46" s="91"/>
      <c r="F46" s="91"/>
      <c r="G46" s="91"/>
      <c r="H46" s="91"/>
    </row>
    <row r="47" spans="1:8" ht="22.5" customHeight="1">
      <c r="A47" s="9" t="s">
        <v>58</v>
      </c>
      <c r="B47" s="25"/>
      <c r="C47" s="25"/>
      <c r="D47" s="25"/>
      <c r="E47" s="25"/>
      <c r="F47" s="25"/>
      <c r="G47" s="25"/>
      <c r="H47" s="25"/>
    </row>
    <row r="48" spans="1:8" ht="23.25" customHeight="1">
      <c r="A48" s="9"/>
      <c r="B48" s="25"/>
      <c r="C48" s="47"/>
      <c r="D48" s="25"/>
      <c r="E48" s="25"/>
      <c r="F48" s="25"/>
      <c r="G48" s="25"/>
      <c r="H48" s="10" t="s">
        <v>57</v>
      </c>
    </row>
    <row r="49" spans="1:8" s="1" customFormat="1" ht="18" customHeight="1">
      <c r="A49" s="39" t="s">
        <v>32</v>
      </c>
      <c r="B49" s="40"/>
      <c r="C49" s="59"/>
      <c r="D49" s="6"/>
      <c r="E49" s="39" t="s">
        <v>59</v>
      </c>
      <c r="F49" s="5"/>
      <c r="G49" s="5"/>
      <c r="H49" s="45"/>
    </row>
    <row r="50" spans="1:8" s="1" customFormat="1" ht="16.5" customHeight="1">
      <c r="A50" s="26" t="s">
        <v>31</v>
      </c>
      <c r="B50" s="46"/>
      <c r="C50" s="36" t="s">
        <v>3</v>
      </c>
      <c r="D50" s="46"/>
      <c r="E50" s="85" t="s">
        <v>4</v>
      </c>
      <c r="F50" s="86"/>
      <c r="G50" s="85" t="s">
        <v>2</v>
      </c>
      <c r="H50" s="86"/>
    </row>
    <row r="51" spans="1:8" s="1" customFormat="1" ht="16.5" customHeight="1">
      <c r="A51" s="89">
        <v>2017</v>
      </c>
      <c r="B51" s="90"/>
      <c r="C51" s="38"/>
      <c r="D51" s="29"/>
      <c r="E51" s="87"/>
      <c r="F51" s="88"/>
      <c r="G51" s="87"/>
      <c r="H51" s="88"/>
    </row>
    <row r="52" spans="1:8" s="1" customFormat="1" ht="20.25" customHeight="1">
      <c r="A52" s="56"/>
      <c r="B52" s="56">
        <f>SUM(B22+B30+B40)</f>
        <v>12273.7</v>
      </c>
      <c r="C52" s="42"/>
      <c r="D52" s="12" t="s">
        <v>80</v>
      </c>
      <c r="E52" s="56"/>
      <c r="F52" s="78">
        <f>SUM(F22+F30+F40)</f>
        <v>12500</v>
      </c>
      <c r="G52" s="49"/>
      <c r="H52" s="56">
        <f>SUM(H22+H30+H40)</f>
        <v>13599.2</v>
      </c>
    </row>
    <row r="53" spans="1:8" s="1" customFormat="1" ht="20.25" customHeight="1">
      <c r="A53" s="50"/>
      <c r="B53" s="62">
        <f>SUM(B14-B52)</f>
        <v>-3759.600000000002</v>
      </c>
      <c r="C53" s="67" t="s">
        <v>28</v>
      </c>
      <c r="D53" s="11" t="s">
        <v>81</v>
      </c>
      <c r="E53" s="50"/>
      <c r="F53" s="82">
        <f>SUM(F14-F52)</f>
        <v>-3000</v>
      </c>
      <c r="G53" s="48"/>
      <c r="H53" s="62">
        <f>SUM(H14-H52)</f>
        <v>-2649.6000000000004</v>
      </c>
    </row>
    <row r="54" spans="1:8" s="1" customFormat="1" ht="20.25" customHeight="1">
      <c r="A54" s="28"/>
      <c r="B54" s="28"/>
      <c r="C54" s="84" t="s">
        <v>45</v>
      </c>
      <c r="D54" s="24" t="s">
        <v>29</v>
      </c>
      <c r="E54" s="28"/>
      <c r="F54" s="17"/>
      <c r="G54" s="17"/>
      <c r="H54" s="28"/>
    </row>
    <row r="55" spans="1:8" s="1" customFormat="1" ht="18" customHeight="1">
      <c r="A55" s="28"/>
      <c r="B55" s="28"/>
      <c r="C55" s="31" t="s">
        <v>23</v>
      </c>
      <c r="D55" s="13" t="s">
        <v>40</v>
      </c>
      <c r="E55" s="28"/>
      <c r="F55" s="17"/>
      <c r="G55" s="17"/>
      <c r="H55" s="28"/>
    </row>
    <row r="56" spans="1:8" s="1" customFormat="1" ht="18" customHeight="1">
      <c r="A56" s="28">
        <v>4200.5</v>
      </c>
      <c r="B56" s="28"/>
      <c r="C56" s="34"/>
      <c r="D56" s="13" t="s">
        <v>82</v>
      </c>
      <c r="E56" s="73">
        <v>2550</v>
      </c>
      <c r="F56" s="17"/>
      <c r="G56" s="17">
        <v>3200.6</v>
      </c>
      <c r="H56" s="28"/>
    </row>
    <row r="57" spans="1:8" s="1" customFormat="1" ht="18" customHeight="1">
      <c r="A57" s="52">
        <v>-107.2</v>
      </c>
      <c r="B57" s="28"/>
      <c r="C57" s="33"/>
      <c r="D57" s="13" t="s">
        <v>50</v>
      </c>
      <c r="E57" s="79">
        <v>-450</v>
      </c>
      <c r="F57" s="28"/>
      <c r="G57" s="52">
        <v>-259.5</v>
      </c>
      <c r="H57" s="28"/>
    </row>
    <row r="58" spans="1:8" s="1" customFormat="1" ht="18" customHeight="1">
      <c r="A58" s="28"/>
      <c r="B58" s="58">
        <f>SUM(A56:A57)</f>
        <v>4093.3</v>
      </c>
      <c r="C58" s="33"/>
      <c r="D58" s="15"/>
      <c r="E58" s="28"/>
      <c r="F58" s="80">
        <f>SUM(E56:E57)</f>
        <v>2100</v>
      </c>
      <c r="G58" s="17"/>
      <c r="H58" s="58">
        <f>SUM(G56:G57)</f>
        <v>2941.1</v>
      </c>
    </row>
    <row r="59" spans="1:8" s="1" customFormat="1" ht="18" customHeight="1">
      <c r="A59" s="28"/>
      <c r="B59" s="28"/>
      <c r="C59" s="31" t="s">
        <v>24</v>
      </c>
      <c r="D59" s="13" t="s">
        <v>46</v>
      </c>
      <c r="E59" s="28"/>
      <c r="F59" s="20"/>
      <c r="G59" s="17"/>
      <c r="H59" s="28"/>
    </row>
    <row r="60" spans="1:8" s="1" customFormat="1" ht="18" customHeight="1">
      <c r="A60" s="28">
        <v>600</v>
      </c>
      <c r="B60" s="28"/>
      <c r="C60" s="35"/>
      <c r="D60" s="13" t="s">
        <v>48</v>
      </c>
      <c r="E60" s="73">
        <v>500</v>
      </c>
      <c r="F60" s="20"/>
      <c r="G60" s="28">
        <v>500</v>
      </c>
      <c r="H60" s="28"/>
    </row>
    <row r="61" spans="1:8" s="1" customFormat="1" ht="18" customHeight="1">
      <c r="A61" s="53">
        <v>-200</v>
      </c>
      <c r="B61" s="28"/>
      <c r="C61" s="35"/>
      <c r="D61" s="13" t="s">
        <v>49</v>
      </c>
      <c r="E61" s="79">
        <v>-100</v>
      </c>
      <c r="F61" s="55"/>
      <c r="G61" s="53">
        <v>-100</v>
      </c>
      <c r="H61" s="28"/>
    </row>
    <row r="62" spans="1:8" s="1" customFormat="1" ht="18" customHeight="1">
      <c r="A62" s="56"/>
      <c r="B62" s="21">
        <f>SUM(A60:A61)</f>
        <v>400</v>
      </c>
      <c r="C62" s="35"/>
      <c r="D62" s="13"/>
      <c r="E62" s="28"/>
      <c r="F62" s="81">
        <f>SUM(E60:E61)</f>
        <v>400</v>
      </c>
      <c r="G62" s="17"/>
      <c r="H62" s="51">
        <f>SUM(G60:G61)</f>
        <v>400</v>
      </c>
    </row>
    <row r="63" spans="1:8" s="1" customFormat="1" ht="18" customHeight="1">
      <c r="A63" s="28"/>
      <c r="B63" s="58">
        <v>500</v>
      </c>
      <c r="C63" s="31" t="s">
        <v>25</v>
      </c>
      <c r="D63" s="57" t="s">
        <v>30</v>
      </c>
      <c r="E63" s="17"/>
      <c r="F63" s="73">
        <v>500</v>
      </c>
      <c r="G63" s="68"/>
      <c r="H63" s="58">
        <v>300</v>
      </c>
    </row>
    <row r="64" spans="1:8" s="1" customFormat="1" ht="18" customHeight="1">
      <c r="A64" s="64"/>
      <c r="B64" s="53">
        <v>-1233.7</v>
      </c>
      <c r="C64" s="41" t="s">
        <v>26</v>
      </c>
      <c r="D64" s="60" t="s">
        <v>55</v>
      </c>
      <c r="E64" s="22"/>
      <c r="F64" s="64" t="s">
        <v>51</v>
      </c>
      <c r="G64" s="65"/>
      <c r="H64" s="53">
        <v>-991.5</v>
      </c>
    </row>
    <row r="65" spans="1:8" s="1" customFormat="1" ht="20.25" customHeight="1">
      <c r="A65" s="54"/>
      <c r="B65" s="22">
        <f>SUM(B55:B64)</f>
        <v>3759.6000000000004</v>
      </c>
      <c r="C65" s="41"/>
      <c r="D65" s="63" t="s">
        <v>47</v>
      </c>
      <c r="E65" s="54"/>
      <c r="F65" s="77">
        <f>SUM(F54:F63)</f>
        <v>3000</v>
      </c>
      <c r="G65" s="22"/>
      <c r="H65" s="22">
        <f>SUM(H55:H64)</f>
        <v>2649.6</v>
      </c>
    </row>
    <row r="66" spans="1:8" s="1" customFormat="1" ht="18" customHeight="1">
      <c r="A66" s="3"/>
      <c r="B66" s="3"/>
      <c r="C66" s="3"/>
      <c r="D66" s="3"/>
      <c r="E66" s="3"/>
      <c r="F66" s="3"/>
      <c r="G66" s="3"/>
      <c r="H66" s="3"/>
    </row>
    <row r="67" spans="1:8" s="1" customFormat="1" ht="18" customHeight="1">
      <c r="A67" s="2"/>
      <c r="B67" s="3"/>
      <c r="C67" s="3"/>
      <c r="D67" s="3"/>
      <c r="E67" s="3"/>
      <c r="F67" s="3"/>
      <c r="G67" s="3"/>
      <c r="H67" s="3"/>
    </row>
    <row r="68" spans="1:8" s="1" customFormat="1" ht="18" customHeight="1">
      <c r="A68" s="3"/>
      <c r="B68" s="3"/>
      <c r="C68" s="3"/>
      <c r="D68" s="61" t="s">
        <v>37</v>
      </c>
      <c r="E68" s="3"/>
      <c r="F68" s="3"/>
      <c r="G68" s="3"/>
      <c r="H68" s="3"/>
    </row>
    <row r="69" spans="1:8" s="1" customFormat="1" ht="12.75" customHeight="1">
      <c r="A69" s="3"/>
      <c r="B69" s="3"/>
      <c r="C69" s="3"/>
      <c r="D69" s="3"/>
      <c r="E69" s="3"/>
      <c r="F69" s="3"/>
      <c r="G69" s="3"/>
      <c r="H69" s="3"/>
    </row>
    <row r="70" spans="1:8" s="1" customFormat="1" ht="12.75" customHeight="1">
      <c r="A70" s="3"/>
      <c r="B70" s="3"/>
      <c r="C70" s="3"/>
      <c r="D70" s="3"/>
      <c r="E70" s="3"/>
      <c r="F70" s="3"/>
      <c r="G70" s="3"/>
      <c r="H70" s="3"/>
    </row>
    <row r="71" spans="1:8" s="1" customFormat="1" ht="12.75">
      <c r="A71" s="3"/>
      <c r="B71" s="3"/>
      <c r="C71" s="3"/>
      <c r="D71" s="3"/>
      <c r="E71" s="3"/>
      <c r="F71" s="3"/>
      <c r="G71" s="3"/>
      <c r="H71" s="3"/>
    </row>
    <row r="72" spans="1:8" s="1" customFormat="1" ht="12.75">
      <c r="A72" s="3"/>
      <c r="B72" s="3"/>
      <c r="C72" s="3"/>
      <c r="D72" s="3"/>
      <c r="E72" s="3"/>
      <c r="F72" s="3"/>
      <c r="G72" s="3"/>
      <c r="H72" s="3"/>
    </row>
    <row r="73" spans="1:8" s="1" customFormat="1" ht="12.75">
      <c r="A73" s="3"/>
      <c r="B73" s="3"/>
      <c r="C73" s="3"/>
      <c r="D73" s="3"/>
      <c r="E73" s="3"/>
      <c r="F73" s="3"/>
      <c r="G73" s="3"/>
      <c r="H73" s="3"/>
    </row>
    <row r="74" spans="1:8" s="1" customFormat="1" ht="12.75">
      <c r="A74" s="3"/>
      <c r="B74" s="3"/>
      <c r="C74" s="3"/>
      <c r="D74" s="3"/>
      <c r="E74" s="3"/>
      <c r="F74" s="3"/>
      <c r="G74" s="3"/>
      <c r="H74" s="3"/>
    </row>
    <row r="75" spans="1:8" s="1" customFormat="1" ht="12.75">
      <c r="A75" s="3"/>
      <c r="B75" s="3"/>
      <c r="C75" s="3"/>
      <c r="D75" s="3"/>
      <c r="E75" s="3"/>
      <c r="F75" s="3"/>
      <c r="G75" s="3"/>
      <c r="H75" s="3"/>
    </row>
    <row r="76" spans="1:8" s="1" customFormat="1" ht="12.75">
      <c r="A76" s="3"/>
      <c r="B76" s="3"/>
      <c r="C76" s="3"/>
      <c r="D76" s="3"/>
      <c r="E76" s="3"/>
      <c r="F76" s="3"/>
      <c r="G76" s="3"/>
      <c r="H76" s="3"/>
    </row>
    <row r="77" spans="1:8" s="1" customFormat="1" ht="12.75">
      <c r="A77" s="3"/>
      <c r="B77" s="3"/>
      <c r="C77" s="3"/>
      <c r="D77" s="3"/>
      <c r="E77" s="3"/>
      <c r="F77" s="3"/>
      <c r="G77" s="3"/>
      <c r="H77" s="3"/>
    </row>
    <row r="78" spans="1:8" s="1" customFormat="1" ht="12.75">
      <c r="A78" s="3"/>
      <c r="B78" s="3"/>
      <c r="C78" s="3"/>
      <c r="D78" s="3"/>
      <c r="E78" s="3"/>
      <c r="F78" s="3"/>
      <c r="G78" s="3"/>
      <c r="H78" s="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12.75">
      <c r="A81" s="3"/>
      <c r="B81" s="3"/>
      <c r="C81" s="3"/>
      <c r="D81" s="3"/>
      <c r="E81" s="3"/>
      <c r="F81" s="3"/>
      <c r="G81" s="3"/>
      <c r="H81" s="3"/>
    </row>
    <row r="82" spans="1:8" s="1" customFormat="1" ht="12.75">
      <c r="A82" s="3"/>
      <c r="B82" s="3"/>
      <c r="C82" s="3"/>
      <c r="D82" s="3"/>
      <c r="E82" s="3"/>
      <c r="F82" s="3"/>
      <c r="G82" s="3"/>
      <c r="H82" s="3"/>
    </row>
    <row r="83" spans="1:8" s="1" customFormat="1" ht="12.75">
      <c r="A83" s="3"/>
      <c r="B83" s="3"/>
      <c r="C83" s="3"/>
      <c r="D83" s="3"/>
      <c r="E83" s="3"/>
      <c r="F83" s="3"/>
      <c r="G83" s="3"/>
      <c r="H83" s="3"/>
    </row>
    <row r="84" spans="1:8" s="1" customFormat="1" ht="12.75">
      <c r="A84" s="3"/>
      <c r="B84" s="3"/>
      <c r="C84" s="3"/>
      <c r="D84" s="3"/>
      <c r="E84" s="3"/>
      <c r="F84" s="3"/>
      <c r="G84" s="3"/>
      <c r="H84" s="3"/>
    </row>
    <row r="85" spans="1:8" s="1" customFormat="1" ht="12.75">
      <c r="A85" s="3"/>
      <c r="B85" s="3"/>
      <c r="C85" s="3"/>
      <c r="D85" s="3"/>
      <c r="E85" s="3"/>
      <c r="F85" s="3"/>
      <c r="G85" s="3"/>
      <c r="H85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8" spans="1:8" s="1" customFormat="1" ht="12.75">
      <c r="A88" s="3"/>
      <c r="B88" s="3"/>
      <c r="C88" s="3"/>
      <c r="D88" s="3"/>
      <c r="E88" s="3"/>
      <c r="F88" s="3"/>
      <c r="G88" s="3"/>
      <c r="H88" s="3"/>
    </row>
    <row r="89" spans="1:8" s="1" customFormat="1" ht="12.75">
      <c r="A89"/>
      <c r="B89"/>
      <c r="C89"/>
      <c r="D89"/>
      <c r="E89"/>
      <c r="F89"/>
      <c r="G89"/>
      <c r="H89"/>
    </row>
    <row r="90" spans="1:8" s="1" customFormat="1" ht="12.75">
      <c r="A90"/>
      <c r="B90"/>
      <c r="C90"/>
      <c r="D90"/>
      <c r="E90"/>
      <c r="F90"/>
      <c r="G90"/>
      <c r="H90"/>
    </row>
    <row r="91" spans="1:8" s="1" customFormat="1" ht="12.75">
      <c r="A91"/>
      <c r="B91"/>
      <c r="C91"/>
      <c r="D91"/>
      <c r="E91"/>
      <c r="F91"/>
      <c r="G91"/>
      <c r="H91"/>
    </row>
  </sheetData>
  <sheetProtection/>
  <mergeCells count="8">
    <mergeCell ref="G50:H51"/>
    <mergeCell ref="E50:F51"/>
    <mergeCell ref="A51:B51"/>
    <mergeCell ref="A2:H2"/>
    <mergeCell ref="A46:H46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69"/>
  <sheetViews>
    <sheetView rightToLeft="1" zoomScalePageLayoutView="0" workbookViewId="0" topLeftCell="A1">
      <selection activeCell="A35" sqref="A35:D35"/>
    </sheetView>
  </sheetViews>
  <sheetFormatPr defaultColWidth="9.140625" defaultRowHeight="12.75"/>
  <cols>
    <col min="1" max="1" width="13.57421875" style="0" bestFit="1" customWidth="1"/>
    <col min="2" max="2" width="43.00390625" style="0" bestFit="1" customWidth="1"/>
    <col min="3" max="4" width="13.57421875" style="0" bestFit="1" customWidth="1"/>
  </cols>
  <sheetData>
    <row r="2" spans="1:4" ht="24.75">
      <c r="A2" s="91" t="s">
        <v>564</v>
      </c>
      <c r="B2" s="91"/>
      <c r="C2" s="91"/>
      <c r="D2" s="91"/>
    </row>
    <row r="3" spans="1:4" ht="27.75">
      <c r="A3" s="96" t="s">
        <v>565</v>
      </c>
      <c r="B3" s="95"/>
      <c r="C3" s="95"/>
      <c r="D3" s="95"/>
    </row>
    <row r="4" spans="1:4" ht="27.75">
      <c r="A4" s="96" t="s">
        <v>566</v>
      </c>
      <c r="B4" s="95"/>
      <c r="C4" s="95"/>
      <c r="D4" s="95"/>
    </row>
    <row r="5" spans="1:4" ht="24.75">
      <c r="A5" s="97"/>
      <c r="B5" s="97"/>
      <c r="C5" s="97"/>
      <c r="D5" s="154" t="s">
        <v>567</v>
      </c>
    </row>
    <row r="6" spans="1:4" ht="24.75">
      <c r="A6" s="166" t="s">
        <v>2</v>
      </c>
      <c r="B6" s="100"/>
      <c r="C6" s="168" t="s">
        <v>339</v>
      </c>
      <c r="D6" s="45"/>
    </row>
    <row r="7" spans="1:4" ht="27.75">
      <c r="A7" s="170" t="s">
        <v>31</v>
      </c>
      <c r="B7" s="103" t="s">
        <v>3</v>
      </c>
      <c r="C7" s="171" t="s">
        <v>4</v>
      </c>
      <c r="D7" s="171" t="s">
        <v>2</v>
      </c>
    </row>
    <row r="8" spans="1:4" ht="24.75">
      <c r="A8" s="172" t="s">
        <v>408</v>
      </c>
      <c r="B8" s="106"/>
      <c r="C8" s="174"/>
      <c r="D8" s="174"/>
    </row>
    <row r="9" spans="1:4" ht="24.75">
      <c r="A9" s="108">
        <v>457107</v>
      </c>
      <c r="B9" s="270" t="s">
        <v>88</v>
      </c>
      <c r="C9" s="271">
        <v>120000</v>
      </c>
      <c r="D9" s="108">
        <v>424777</v>
      </c>
    </row>
    <row r="10" spans="1:4" ht="24.75">
      <c r="A10" s="114">
        <v>1213731</v>
      </c>
      <c r="B10" s="115" t="s">
        <v>325</v>
      </c>
      <c r="C10" s="113">
        <v>1095000</v>
      </c>
      <c r="D10" s="116">
        <v>937180</v>
      </c>
    </row>
    <row r="11" spans="1:4" ht="24.75">
      <c r="A11" s="114">
        <v>49586</v>
      </c>
      <c r="B11" s="115" t="s">
        <v>90</v>
      </c>
      <c r="C11" s="116">
        <v>48000</v>
      </c>
      <c r="D11" s="114">
        <v>44654</v>
      </c>
    </row>
    <row r="12" spans="1:4" ht="24.75">
      <c r="A12" s="114">
        <v>3540</v>
      </c>
      <c r="B12" s="115" t="s">
        <v>169</v>
      </c>
      <c r="C12" s="116">
        <v>10000</v>
      </c>
      <c r="D12" s="114">
        <v>73271</v>
      </c>
    </row>
    <row r="13" spans="1:4" ht="24.75">
      <c r="A13" s="114">
        <v>18597</v>
      </c>
      <c r="B13" s="115" t="s">
        <v>91</v>
      </c>
      <c r="C13" s="116">
        <v>16000</v>
      </c>
      <c r="D13" s="114">
        <v>26907</v>
      </c>
    </row>
    <row r="14" spans="1:4" ht="24.75">
      <c r="A14" s="114">
        <v>96688</v>
      </c>
      <c r="B14" s="115" t="s">
        <v>92</v>
      </c>
      <c r="C14" s="116">
        <v>47000</v>
      </c>
      <c r="D14" s="114">
        <v>413709</v>
      </c>
    </row>
    <row r="15" spans="1:4" ht="24.75">
      <c r="A15" s="114">
        <v>187695</v>
      </c>
      <c r="B15" s="115" t="s">
        <v>93</v>
      </c>
      <c r="C15" s="116">
        <v>134000</v>
      </c>
      <c r="D15" s="114">
        <v>646826</v>
      </c>
    </row>
    <row r="16" spans="1:4" ht="24.75">
      <c r="A16" s="114">
        <v>170960</v>
      </c>
      <c r="B16" s="115" t="s">
        <v>94</v>
      </c>
      <c r="C16" s="116">
        <v>16000</v>
      </c>
      <c r="D16" s="114">
        <v>55166</v>
      </c>
    </row>
    <row r="17" spans="1:4" ht="24.75">
      <c r="A17" s="114">
        <v>37380</v>
      </c>
      <c r="B17" s="115" t="s">
        <v>95</v>
      </c>
      <c r="C17" s="116">
        <v>31000</v>
      </c>
      <c r="D17" s="114">
        <v>18141</v>
      </c>
    </row>
    <row r="18" spans="1:4" ht="24.75">
      <c r="A18" s="114">
        <v>50115</v>
      </c>
      <c r="B18" s="115" t="s">
        <v>96</v>
      </c>
      <c r="C18" s="116">
        <v>19000</v>
      </c>
      <c r="D18" s="114">
        <v>45425</v>
      </c>
    </row>
    <row r="19" spans="1:4" ht="24.75">
      <c r="A19" s="114">
        <v>125</v>
      </c>
      <c r="B19" s="115" t="s">
        <v>97</v>
      </c>
      <c r="C19" s="116">
        <v>2000</v>
      </c>
      <c r="D19" s="119" t="s">
        <v>117</v>
      </c>
    </row>
    <row r="20" spans="1:4" ht="24.75">
      <c r="A20" s="114">
        <v>14070</v>
      </c>
      <c r="B20" s="115" t="s">
        <v>98</v>
      </c>
      <c r="C20" s="116">
        <v>16000</v>
      </c>
      <c r="D20" s="114">
        <v>70784</v>
      </c>
    </row>
    <row r="21" spans="1:4" ht="24.75">
      <c r="A21" s="114">
        <v>25200</v>
      </c>
      <c r="B21" s="115" t="s">
        <v>99</v>
      </c>
      <c r="C21" s="116">
        <v>24000</v>
      </c>
      <c r="D21" s="114">
        <v>42604</v>
      </c>
    </row>
    <row r="22" spans="1:4" ht="24.75">
      <c r="A22" s="114">
        <v>3738220</v>
      </c>
      <c r="B22" s="115" t="s">
        <v>100</v>
      </c>
      <c r="C22" s="116">
        <v>3719000</v>
      </c>
      <c r="D22" s="114">
        <v>3811077</v>
      </c>
    </row>
    <row r="23" spans="1:4" ht="24.75">
      <c r="A23" s="114">
        <v>1597615</v>
      </c>
      <c r="B23" s="115" t="s">
        <v>101</v>
      </c>
      <c r="C23" s="116">
        <v>1303000</v>
      </c>
      <c r="D23" s="114">
        <v>1644785</v>
      </c>
    </row>
    <row r="24" spans="1:4" ht="24.75">
      <c r="A24" s="114">
        <v>151323</v>
      </c>
      <c r="B24" s="115" t="s">
        <v>372</v>
      </c>
      <c r="C24" s="116">
        <v>128000</v>
      </c>
      <c r="D24" s="114">
        <v>370768</v>
      </c>
    </row>
    <row r="25" spans="1:4" ht="24.75">
      <c r="A25" s="119" t="s">
        <v>117</v>
      </c>
      <c r="B25" s="115" t="s">
        <v>215</v>
      </c>
      <c r="C25" s="116">
        <v>3000</v>
      </c>
      <c r="D25" s="119" t="s">
        <v>117</v>
      </c>
    </row>
    <row r="26" spans="1:4" ht="24.75">
      <c r="A26" s="114">
        <v>161628</v>
      </c>
      <c r="B26" s="115" t="s">
        <v>568</v>
      </c>
      <c r="C26" s="116">
        <v>68000</v>
      </c>
      <c r="D26" s="114">
        <v>73599</v>
      </c>
    </row>
    <row r="27" spans="1:4" ht="24.75">
      <c r="A27" s="114">
        <v>27162</v>
      </c>
      <c r="B27" s="115" t="s">
        <v>569</v>
      </c>
      <c r="C27" s="119" t="s">
        <v>117</v>
      </c>
      <c r="D27" s="114">
        <v>9906</v>
      </c>
    </row>
    <row r="28" spans="1:4" ht="24.75">
      <c r="A28" s="114">
        <v>58421</v>
      </c>
      <c r="B28" s="115" t="s">
        <v>108</v>
      </c>
      <c r="C28" s="116">
        <v>49000</v>
      </c>
      <c r="D28" s="114">
        <v>27090</v>
      </c>
    </row>
    <row r="29" spans="1:4" ht="24.75">
      <c r="A29" s="114">
        <v>2877</v>
      </c>
      <c r="B29" s="115" t="s">
        <v>109</v>
      </c>
      <c r="C29" s="116">
        <v>4000</v>
      </c>
      <c r="D29" s="114">
        <v>3081</v>
      </c>
    </row>
    <row r="30" spans="1:4" ht="24.75">
      <c r="A30" s="114">
        <v>7381</v>
      </c>
      <c r="B30" s="57" t="s">
        <v>172</v>
      </c>
      <c r="C30" s="116">
        <v>5000</v>
      </c>
      <c r="D30" s="114">
        <v>15559</v>
      </c>
    </row>
    <row r="31" spans="1:4" ht="24.75">
      <c r="A31" s="120">
        <v>5000</v>
      </c>
      <c r="B31" s="272" t="s">
        <v>111</v>
      </c>
      <c r="C31" s="273">
        <v>4000</v>
      </c>
      <c r="D31" s="119" t="s">
        <v>117</v>
      </c>
    </row>
    <row r="32" spans="1:4" ht="12.75">
      <c r="A32" s="159"/>
      <c r="B32" s="159"/>
      <c r="C32" s="159"/>
      <c r="D32" s="159"/>
    </row>
    <row r="33" ht="12.75">
      <c r="B33" s="153" t="s">
        <v>570</v>
      </c>
    </row>
    <row r="35" spans="1:4" ht="24.75">
      <c r="A35" s="91" t="s">
        <v>571</v>
      </c>
      <c r="B35" s="91"/>
      <c r="C35" s="91"/>
      <c r="D35" s="91"/>
    </row>
    <row r="36" spans="1:4" ht="27.75">
      <c r="A36" s="96" t="s">
        <v>565</v>
      </c>
      <c r="B36" s="346"/>
      <c r="C36" s="346"/>
      <c r="D36" s="346"/>
    </row>
    <row r="37" spans="1:4" ht="27.75">
      <c r="A37" s="96" t="s">
        <v>572</v>
      </c>
      <c r="B37" s="346"/>
      <c r="C37" s="346"/>
      <c r="D37" s="346"/>
    </row>
    <row r="38" spans="1:4" ht="24.75">
      <c r="A38" s="97"/>
      <c r="B38" s="97"/>
      <c r="C38" s="97"/>
      <c r="D38" s="154" t="s">
        <v>166</v>
      </c>
    </row>
    <row r="39" spans="1:4" ht="24.75">
      <c r="A39" s="166" t="s">
        <v>2</v>
      </c>
      <c r="B39" s="100"/>
      <c r="C39" s="168" t="s">
        <v>59</v>
      </c>
      <c r="D39" s="45"/>
    </row>
    <row r="40" spans="1:4" ht="27.75">
      <c r="A40" s="170" t="s">
        <v>31</v>
      </c>
      <c r="B40" s="103" t="s">
        <v>3</v>
      </c>
      <c r="C40" s="171" t="s">
        <v>4</v>
      </c>
      <c r="D40" s="171" t="s">
        <v>2</v>
      </c>
    </row>
    <row r="41" spans="1:4" ht="24.75">
      <c r="A41" s="347">
        <v>2017</v>
      </c>
      <c r="B41" s="128"/>
      <c r="C41" s="174"/>
      <c r="D41" s="174"/>
    </row>
    <row r="42" spans="1:4" ht="24.75">
      <c r="A42" s="108">
        <v>1559374</v>
      </c>
      <c r="B42" s="115" t="s">
        <v>113</v>
      </c>
      <c r="C42" s="116">
        <v>1695000</v>
      </c>
      <c r="D42" s="114">
        <v>1055362</v>
      </c>
    </row>
    <row r="43" spans="1:4" ht="24.75">
      <c r="A43" s="119" t="s">
        <v>117</v>
      </c>
      <c r="B43" s="115" t="s">
        <v>114</v>
      </c>
      <c r="C43" s="113">
        <v>222000</v>
      </c>
      <c r="D43" s="339" t="s">
        <v>117</v>
      </c>
    </row>
    <row r="44" spans="1:4" ht="24.75">
      <c r="A44" s="114">
        <v>66070</v>
      </c>
      <c r="B44" s="115" t="s">
        <v>573</v>
      </c>
      <c r="C44" s="113">
        <v>68000</v>
      </c>
      <c r="D44" s="114">
        <v>64180</v>
      </c>
    </row>
    <row r="45" spans="1:4" ht="24.75">
      <c r="A45" s="114">
        <v>17714</v>
      </c>
      <c r="B45" s="115" t="s">
        <v>119</v>
      </c>
      <c r="C45" s="116">
        <v>25000</v>
      </c>
      <c r="D45" s="114">
        <v>13003</v>
      </c>
    </row>
    <row r="46" spans="1:4" ht="24.75">
      <c r="A46" s="114">
        <v>132265</v>
      </c>
      <c r="B46" s="115" t="s">
        <v>191</v>
      </c>
      <c r="C46" s="116">
        <v>524000</v>
      </c>
      <c r="D46" s="114">
        <v>287895</v>
      </c>
    </row>
    <row r="47" spans="1:4" ht="24.75">
      <c r="A47" s="114">
        <v>452426</v>
      </c>
      <c r="B47" s="115" t="s">
        <v>574</v>
      </c>
      <c r="C47" s="113">
        <v>204000</v>
      </c>
      <c r="D47" s="114">
        <v>202370</v>
      </c>
    </row>
    <row r="48" spans="1:4" ht="24.75">
      <c r="A48" s="114">
        <v>1134</v>
      </c>
      <c r="B48" s="115" t="s">
        <v>128</v>
      </c>
      <c r="C48" s="113">
        <v>20000</v>
      </c>
      <c r="D48" s="114">
        <v>10271</v>
      </c>
    </row>
    <row r="49" spans="1:4" ht="24.75">
      <c r="A49" s="114">
        <v>15175</v>
      </c>
      <c r="B49" s="115" t="s">
        <v>180</v>
      </c>
      <c r="C49" s="113">
        <v>11000</v>
      </c>
      <c r="D49" s="114">
        <v>10888</v>
      </c>
    </row>
    <row r="50" spans="1:4" ht="24.75">
      <c r="A50" s="114">
        <v>42000</v>
      </c>
      <c r="B50" s="115" t="s">
        <v>131</v>
      </c>
      <c r="C50" s="113">
        <v>55000</v>
      </c>
      <c r="D50" s="114">
        <v>47707</v>
      </c>
    </row>
    <row r="51" spans="1:4" ht="24.75">
      <c r="A51" s="114">
        <v>3370</v>
      </c>
      <c r="B51" s="115" t="s">
        <v>575</v>
      </c>
      <c r="C51" s="113">
        <v>3000</v>
      </c>
      <c r="D51" s="116">
        <v>9237</v>
      </c>
    </row>
    <row r="52" spans="1:4" ht="24.75">
      <c r="A52" s="114">
        <v>46866</v>
      </c>
      <c r="B52" s="115" t="s">
        <v>133</v>
      </c>
      <c r="C52" s="113">
        <v>43000</v>
      </c>
      <c r="D52" s="114">
        <v>42157</v>
      </c>
    </row>
    <row r="53" spans="1:4" ht="24.75">
      <c r="A53" s="114">
        <v>15123</v>
      </c>
      <c r="B53" s="115" t="s">
        <v>342</v>
      </c>
      <c r="C53" s="113">
        <v>163000</v>
      </c>
      <c r="D53" s="116">
        <v>5428</v>
      </c>
    </row>
    <row r="54" spans="1:4" ht="24.75">
      <c r="A54" s="111">
        <v>348233</v>
      </c>
      <c r="B54" s="115" t="s">
        <v>135</v>
      </c>
      <c r="C54" s="113">
        <v>344000</v>
      </c>
      <c r="D54" s="113">
        <v>345409</v>
      </c>
    </row>
    <row r="55" spans="1:4" ht="24.75">
      <c r="A55" s="119" t="s">
        <v>117</v>
      </c>
      <c r="B55" s="115" t="s">
        <v>576</v>
      </c>
      <c r="C55" s="113">
        <v>31000</v>
      </c>
      <c r="D55" s="339" t="s">
        <v>117</v>
      </c>
    </row>
    <row r="56" spans="1:4" ht="24.75">
      <c r="A56" s="111">
        <v>8444</v>
      </c>
      <c r="B56" s="115" t="s">
        <v>137</v>
      </c>
      <c r="C56" s="113">
        <v>9000</v>
      </c>
      <c r="D56" s="113">
        <v>11595</v>
      </c>
    </row>
    <row r="57" spans="1:4" ht="24.75">
      <c r="A57" s="111">
        <v>4828</v>
      </c>
      <c r="B57" s="115" t="s">
        <v>139</v>
      </c>
      <c r="C57" s="113">
        <v>3000</v>
      </c>
      <c r="D57" s="113">
        <v>17165</v>
      </c>
    </row>
    <row r="58" spans="1:4" ht="24.75">
      <c r="A58" s="111">
        <v>171766</v>
      </c>
      <c r="B58" s="115" t="s">
        <v>219</v>
      </c>
      <c r="C58" s="113">
        <v>79000</v>
      </c>
      <c r="D58" s="113">
        <v>45972</v>
      </c>
    </row>
    <row r="59" spans="1:4" ht="24.75">
      <c r="A59" s="111">
        <v>1766</v>
      </c>
      <c r="B59" s="115" t="s">
        <v>193</v>
      </c>
      <c r="C59" s="339" t="s">
        <v>117</v>
      </c>
      <c r="D59" s="113">
        <v>10425</v>
      </c>
    </row>
    <row r="60" spans="1:4" ht="24.75">
      <c r="A60" s="111">
        <v>9476</v>
      </c>
      <c r="B60" s="115" t="s">
        <v>143</v>
      </c>
      <c r="C60" s="113">
        <v>16000</v>
      </c>
      <c r="D60" s="113">
        <v>11199</v>
      </c>
    </row>
    <row r="61" spans="1:4" ht="24.75">
      <c r="A61" s="111">
        <v>128985</v>
      </c>
      <c r="B61" s="115" t="s">
        <v>577</v>
      </c>
      <c r="C61" s="113">
        <v>140000</v>
      </c>
      <c r="D61" s="113">
        <v>130830</v>
      </c>
    </row>
    <row r="62" spans="1:4" ht="24.75">
      <c r="A62" s="111">
        <v>8079</v>
      </c>
      <c r="B62" s="115" t="s">
        <v>146</v>
      </c>
      <c r="C62" s="113">
        <v>11000</v>
      </c>
      <c r="D62" s="113">
        <v>17092</v>
      </c>
    </row>
    <row r="63" spans="1:4" ht="24.75">
      <c r="A63" s="111">
        <v>12000</v>
      </c>
      <c r="B63" s="115" t="s">
        <v>182</v>
      </c>
      <c r="C63" s="113">
        <v>12000</v>
      </c>
      <c r="D63" s="113">
        <v>12000</v>
      </c>
    </row>
    <row r="64" spans="1:4" ht="24.75">
      <c r="A64" s="111">
        <v>14224</v>
      </c>
      <c r="B64" s="115" t="s">
        <v>148</v>
      </c>
      <c r="C64" s="113">
        <v>28000</v>
      </c>
      <c r="D64" s="113">
        <v>22410</v>
      </c>
    </row>
    <row r="65" spans="1:4" ht="24.75">
      <c r="A65" s="111">
        <v>81821</v>
      </c>
      <c r="B65" s="115" t="s">
        <v>149</v>
      </c>
      <c r="C65" s="113">
        <v>104000</v>
      </c>
      <c r="D65" s="119" t="s">
        <v>117</v>
      </c>
    </row>
    <row r="66" spans="1:4" ht="24.75">
      <c r="A66" s="111">
        <v>48585</v>
      </c>
      <c r="B66" s="115" t="s">
        <v>158</v>
      </c>
      <c r="C66" s="339">
        <v>1074000</v>
      </c>
      <c r="D66" s="113">
        <v>75203</v>
      </c>
    </row>
    <row r="67" spans="1:4" ht="24.75">
      <c r="A67" s="132">
        <f>SUM(A9:A31,A42:A65)</f>
        <v>11215560</v>
      </c>
      <c r="B67" s="195" t="s">
        <v>578</v>
      </c>
      <c r="C67" s="132">
        <f>SUM(C9:C31,C42:C66)</f>
        <v>11745000</v>
      </c>
      <c r="D67" s="132">
        <f>SUM(D9:D31,D42:D66)</f>
        <v>11203107</v>
      </c>
    </row>
    <row r="68" spans="1:4" ht="23.25">
      <c r="A68" s="303"/>
      <c r="B68" s="303"/>
      <c r="C68" s="303"/>
      <c r="D68" s="303"/>
    </row>
    <row r="69" spans="1:4" ht="23.25">
      <c r="A69" s="348" t="s">
        <v>579</v>
      </c>
      <c r="B69" s="349"/>
      <c r="C69" s="349"/>
      <c r="D69" s="349"/>
    </row>
  </sheetData>
  <sheetProtection/>
  <mergeCells count="9">
    <mergeCell ref="A68:D68"/>
    <mergeCell ref="A69:D69"/>
    <mergeCell ref="A2:D2"/>
    <mergeCell ref="C7:C8"/>
    <mergeCell ref="D7:D8"/>
    <mergeCell ref="A32:D32"/>
    <mergeCell ref="A35:D35"/>
    <mergeCell ref="C40:C41"/>
    <mergeCell ref="D40:D4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5"/>
  <sheetViews>
    <sheetView rightToLeft="1" zoomScalePageLayoutView="0" workbookViewId="0" topLeftCell="A1">
      <selection activeCell="C113" sqref="C113"/>
    </sheetView>
  </sheetViews>
  <sheetFormatPr defaultColWidth="9.140625" defaultRowHeight="12.75"/>
  <cols>
    <col min="1" max="1" width="13.57421875" style="0" bestFit="1" customWidth="1"/>
    <col min="2" max="2" width="4.57421875" style="0" bestFit="1" customWidth="1"/>
    <col min="3" max="3" width="50.8515625" style="0" bestFit="1" customWidth="1"/>
    <col min="4" max="5" width="13.57421875" style="0" bestFit="1" customWidth="1"/>
  </cols>
  <sheetData>
    <row r="1" spans="1:5" ht="24.75">
      <c r="A1" s="91" t="s">
        <v>580</v>
      </c>
      <c r="B1" s="91"/>
      <c r="C1" s="91"/>
      <c r="D1" s="91"/>
      <c r="E1" s="91"/>
    </row>
    <row r="2" spans="1:5" ht="27.75">
      <c r="A2" s="96" t="s">
        <v>581</v>
      </c>
      <c r="B2" s="135"/>
      <c r="C2" s="135"/>
      <c r="D2" s="135"/>
      <c r="E2" s="135"/>
    </row>
    <row r="3" spans="1:5" ht="27.75">
      <c r="A3" s="96" t="s">
        <v>286</v>
      </c>
      <c r="B3" s="135"/>
      <c r="C3" s="135"/>
      <c r="D3" s="135"/>
      <c r="E3" s="135"/>
    </row>
    <row r="4" spans="1:5" ht="24.75">
      <c r="A4" s="97"/>
      <c r="B4" s="136"/>
      <c r="C4" s="97"/>
      <c r="D4" s="97"/>
      <c r="E4" s="154" t="s">
        <v>166</v>
      </c>
    </row>
    <row r="5" spans="1:5" ht="24.75">
      <c r="A5" s="166" t="s">
        <v>2</v>
      </c>
      <c r="B5" s="137"/>
      <c r="C5" s="138"/>
      <c r="D5" s="350" t="s">
        <v>59</v>
      </c>
      <c r="E5" s="351"/>
    </row>
    <row r="6" spans="1:5" ht="27.75">
      <c r="A6" s="170" t="s">
        <v>31</v>
      </c>
      <c r="B6" s="36" t="s">
        <v>3</v>
      </c>
      <c r="C6" s="352"/>
      <c r="D6" s="171" t="s">
        <v>4</v>
      </c>
      <c r="E6" s="171" t="s">
        <v>2</v>
      </c>
    </row>
    <row r="7" spans="1:5" ht="24.75">
      <c r="A7" s="172">
        <v>2017</v>
      </c>
      <c r="B7" s="141"/>
      <c r="C7" s="142"/>
      <c r="D7" s="174"/>
      <c r="E7" s="174"/>
    </row>
    <row r="8" spans="1:5" ht="24.75">
      <c r="A8" s="143"/>
      <c r="B8" s="144" t="s">
        <v>5</v>
      </c>
      <c r="C8" s="145" t="s">
        <v>168</v>
      </c>
      <c r="D8" s="143"/>
      <c r="E8" s="143"/>
    </row>
    <row r="9" spans="1:5" ht="24.75">
      <c r="A9" s="111">
        <v>146107</v>
      </c>
      <c r="B9" s="33"/>
      <c r="C9" s="146" t="s">
        <v>88</v>
      </c>
      <c r="D9" s="111">
        <v>89000</v>
      </c>
      <c r="E9" s="111">
        <v>306238</v>
      </c>
    </row>
    <row r="10" spans="1:5" ht="24.75">
      <c r="A10" s="111">
        <v>1093567</v>
      </c>
      <c r="B10" s="33"/>
      <c r="C10" s="146" t="s">
        <v>357</v>
      </c>
      <c r="D10" s="111">
        <v>1036000</v>
      </c>
      <c r="E10" s="111">
        <v>887319</v>
      </c>
    </row>
    <row r="11" spans="1:5" ht="24.75">
      <c r="A11" s="111">
        <v>49586</v>
      </c>
      <c r="B11" s="33"/>
      <c r="C11" s="146" t="s">
        <v>170</v>
      </c>
      <c r="D11" s="111">
        <v>48000</v>
      </c>
      <c r="E11" s="111">
        <v>44654</v>
      </c>
    </row>
    <row r="12" spans="1:5" ht="24.75">
      <c r="A12" s="111">
        <v>3540</v>
      </c>
      <c r="B12" s="33"/>
      <c r="C12" s="146" t="s">
        <v>169</v>
      </c>
      <c r="D12" s="111">
        <v>10000</v>
      </c>
      <c r="E12" s="111">
        <v>73271</v>
      </c>
    </row>
    <row r="13" spans="1:5" ht="24.75">
      <c r="A13" s="111">
        <v>18597</v>
      </c>
      <c r="B13" s="33"/>
      <c r="C13" s="146" t="s">
        <v>171</v>
      </c>
      <c r="D13" s="111">
        <v>16000</v>
      </c>
      <c r="E13" s="111">
        <v>26907</v>
      </c>
    </row>
    <row r="14" spans="1:5" ht="24.75">
      <c r="A14" s="111">
        <v>96688</v>
      </c>
      <c r="B14" s="33"/>
      <c r="C14" s="146" t="s">
        <v>92</v>
      </c>
      <c r="D14" s="111">
        <v>47000</v>
      </c>
      <c r="E14" s="111">
        <v>413709</v>
      </c>
    </row>
    <row r="15" spans="1:5" ht="24.75">
      <c r="A15" s="111">
        <v>187695</v>
      </c>
      <c r="B15" s="33"/>
      <c r="C15" s="146" t="s">
        <v>93</v>
      </c>
      <c r="D15" s="111">
        <v>132000</v>
      </c>
      <c r="E15" s="111">
        <v>646826</v>
      </c>
    </row>
    <row r="16" spans="1:5" ht="24.75">
      <c r="A16" s="111">
        <v>7381</v>
      </c>
      <c r="B16" s="33"/>
      <c r="C16" s="147" t="s">
        <v>172</v>
      </c>
      <c r="D16" s="111">
        <v>5000</v>
      </c>
      <c r="E16" s="111">
        <v>15559</v>
      </c>
    </row>
    <row r="17" spans="1:5" ht="24.75">
      <c r="A17" s="111">
        <v>5000</v>
      </c>
      <c r="B17" s="33"/>
      <c r="C17" s="146" t="s">
        <v>111</v>
      </c>
      <c r="D17" s="111">
        <v>4000</v>
      </c>
      <c r="E17" s="119" t="s">
        <v>117</v>
      </c>
    </row>
    <row r="18" spans="1:5" ht="24.75">
      <c r="A18" s="119" t="s">
        <v>117</v>
      </c>
      <c r="B18" s="33"/>
      <c r="C18" s="146" t="s">
        <v>582</v>
      </c>
      <c r="D18" s="111">
        <v>222000</v>
      </c>
      <c r="E18" s="119" t="s">
        <v>117</v>
      </c>
    </row>
    <row r="19" spans="1:5" ht="24.75">
      <c r="A19" s="111">
        <v>1134</v>
      </c>
      <c r="B19" s="33"/>
      <c r="C19" s="146" t="s">
        <v>128</v>
      </c>
      <c r="D19" s="111">
        <v>20000</v>
      </c>
      <c r="E19" s="111">
        <v>10271</v>
      </c>
    </row>
    <row r="20" spans="1:5" ht="24.75">
      <c r="A20" s="119" t="s">
        <v>117</v>
      </c>
      <c r="B20" s="33"/>
      <c r="C20" s="146" t="s">
        <v>136</v>
      </c>
      <c r="D20" s="111">
        <v>31000</v>
      </c>
      <c r="E20" s="119" t="s">
        <v>117</v>
      </c>
    </row>
    <row r="21" spans="1:5" ht="24.75">
      <c r="A21" s="111">
        <v>4828</v>
      </c>
      <c r="B21" s="33"/>
      <c r="C21" s="146" t="s">
        <v>139</v>
      </c>
      <c r="D21" s="111">
        <v>3000</v>
      </c>
      <c r="E21" s="111">
        <v>17165</v>
      </c>
    </row>
    <row r="22" spans="1:5" ht="24.75">
      <c r="A22" s="353">
        <f>SUM(A9:A21)</f>
        <v>1614123</v>
      </c>
      <c r="B22" s="149"/>
      <c r="C22" s="150" t="s">
        <v>176</v>
      </c>
      <c r="D22" s="353">
        <f>SUM(D9:D21)</f>
        <v>1663000</v>
      </c>
      <c r="E22" s="353">
        <f>SUM(E9:E21)</f>
        <v>2441919</v>
      </c>
    </row>
    <row r="23" spans="1:5" ht="24.75">
      <c r="A23" s="148"/>
      <c r="B23" s="31" t="s">
        <v>7</v>
      </c>
      <c r="C23" s="145" t="s">
        <v>179</v>
      </c>
      <c r="D23" s="148"/>
      <c r="E23" s="148"/>
    </row>
    <row r="24" spans="1:5" ht="24.75">
      <c r="A24" s="111">
        <v>170960</v>
      </c>
      <c r="B24" s="33"/>
      <c r="C24" s="146" t="s">
        <v>94</v>
      </c>
      <c r="D24" s="111">
        <v>16000</v>
      </c>
      <c r="E24" s="111">
        <v>55166</v>
      </c>
    </row>
    <row r="25" spans="1:5" ht="24.75">
      <c r="A25" s="111">
        <v>24055</v>
      </c>
      <c r="B25" s="33"/>
      <c r="C25" s="146" t="s">
        <v>99</v>
      </c>
      <c r="D25" s="111">
        <v>23000</v>
      </c>
      <c r="E25" s="111">
        <v>42604</v>
      </c>
    </row>
    <row r="26" spans="1:5" ht="24.75">
      <c r="A26" s="111">
        <v>2877</v>
      </c>
      <c r="B26" s="33"/>
      <c r="C26" s="146" t="s">
        <v>109</v>
      </c>
      <c r="D26" s="111">
        <v>4000</v>
      </c>
      <c r="E26" s="111">
        <v>3081</v>
      </c>
    </row>
    <row r="27" spans="1:5" ht="24.75">
      <c r="A27" s="111">
        <v>15175</v>
      </c>
      <c r="B27" s="33"/>
      <c r="C27" s="146" t="s">
        <v>130</v>
      </c>
      <c r="D27" s="111">
        <v>11000</v>
      </c>
      <c r="E27" s="111">
        <v>10888</v>
      </c>
    </row>
    <row r="28" spans="1:5" ht="24.75">
      <c r="A28" s="111">
        <v>128985</v>
      </c>
      <c r="B28" s="33"/>
      <c r="C28" s="146" t="s">
        <v>361</v>
      </c>
      <c r="D28" s="111">
        <v>140000</v>
      </c>
      <c r="E28" s="111">
        <v>130830</v>
      </c>
    </row>
    <row r="29" spans="1:5" ht="24.75">
      <c r="A29" s="111">
        <v>12000</v>
      </c>
      <c r="B29" s="31"/>
      <c r="C29" s="146" t="s">
        <v>583</v>
      </c>
      <c r="D29" s="111">
        <v>12000</v>
      </c>
      <c r="E29" s="111">
        <v>12000</v>
      </c>
    </row>
    <row r="30" spans="1:5" ht="24.75">
      <c r="A30" s="353">
        <f>SUM(A24:A29)</f>
        <v>354052</v>
      </c>
      <c r="B30" s="149"/>
      <c r="C30" s="150" t="s">
        <v>184</v>
      </c>
      <c r="D30" s="353">
        <f>SUM(D24:D29)</f>
        <v>206000</v>
      </c>
      <c r="E30" s="353">
        <f>SUM(E24:E29)</f>
        <v>254569</v>
      </c>
    </row>
    <row r="31" spans="1:5" ht="24.75">
      <c r="A31" s="148"/>
      <c r="B31" s="31" t="s">
        <v>8</v>
      </c>
      <c r="C31" s="145" t="s">
        <v>187</v>
      </c>
      <c r="D31" s="148"/>
      <c r="E31" s="148"/>
    </row>
    <row r="32" spans="1:5" ht="24.75">
      <c r="A32" s="111">
        <v>6000</v>
      </c>
      <c r="B32" s="31"/>
      <c r="C32" s="146" t="s">
        <v>584</v>
      </c>
      <c r="D32" s="111">
        <v>6000</v>
      </c>
      <c r="E32" s="111">
        <v>2000</v>
      </c>
    </row>
    <row r="33" spans="1:5" ht="24.75">
      <c r="A33" s="119" t="s">
        <v>117</v>
      </c>
      <c r="B33" s="163"/>
      <c r="C33" s="146" t="s">
        <v>585</v>
      </c>
      <c r="D33" s="111">
        <v>2000</v>
      </c>
      <c r="E33" s="119" t="s">
        <v>117</v>
      </c>
    </row>
    <row r="34" spans="1:5" ht="24.75">
      <c r="A34" s="111">
        <v>1145</v>
      </c>
      <c r="B34" s="163"/>
      <c r="C34" s="146" t="s">
        <v>188</v>
      </c>
      <c r="D34" s="111">
        <v>1000</v>
      </c>
      <c r="E34" s="119" t="s">
        <v>117</v>
      </c>
    </row>
    <row r="35" spans="1:5" ht="24.75">
      <c r="A35" s="111">
        <v>78486</v>
      </c>
      <c r="B35" s="163"/>
      <c r="C35" s="146" t="s">
        <v>189</v>
      </c>
      <c r="D35" s="111">
        <v>95000</v>
      </c>
      <c r="E35" s="111">
        <v>54969</v>
      </c>
    </row>
    <row r="36" spans="1:5" ht="24.75">
      <c r="A36" s="111">
        <v>1596143</v>
      </c>
      <c r="B36" s="33"/>
      <c r="C36" s="151" t="s">
        <v>101</v>
      </c>
      <c r="D36" s="111">
        <v>1302000</v>
      </c>
      <c r="E36" s="111">
        <v>1644785</v>
      </c>
    </row>
    <row r="37" spans="1:5" ht="24.75">
      <c r="A37" s="111">
        <v>1559374</v>
      </c>
      <c r="B37" s="33"/>
      <c r="C37" s="151" t="s">
        <v>113</v>
      </c>
      <c r="D37" s="111">
        <v>1695000</v>
      </c>
      <c r="E37" s="111">
        <v>1055362</v>
      </c>
    </row>
    <row r="38" spans="1:5" ht="24.75">
      <c r="A38" s="111">
        <v>132265</v>
      </c>
      <c r="B38" s="33"/>
      <c r="C38" s="146" t="s">
        <v>191</v>
      </c>
      <c r="D38" s="111">
        <v>524000</v>
      </c>
      <c r="E38" s="111">
        <v>287895</v>
      </c>
    </row>
    <row r="39" spans="1:5" ht="24.75">
      <c r="A39" s="111">
        <v>253206</v>
      </c>
      <c r="B39" s="33"/>
      <c r="C39" s="146" t="s">
        <v>365</v>
      </c>
      <c r="D39" s="111">
        <v>7000</v>
      </c>
      <c r="E39" s="111">
        <v>30783</v>
      </c>
    </row>
    <row r="40" spans="1:5" ht="24.75">
      <c r="A40" s="119" t="s">
        <v>117</v>
      </c>
      <c r="B40" s="33"/>
      <c r="C40" s="146" t="s">
        <v>366</v>
      </c>
      <c r="D40" s="111">
        <v>14000</v>
      </c>
      <c r="E40" s="111">
        <v>14000</v>
      </c>
    </row>
    <row r="41" spans="1:5" ht="24.75">
      <c r="A41" s="111">
        <v>46866</v>
      </c>
      <c r="B41" s="33"/>
      <c r="C41" s="146" t="s">
        <v>133</v>
      </c>
      <c r="D41" s="111">
        <v>43000</v>
      </c>
      <c r="E41" s="111">
        <v>42158</v>
      </c>
    </row>
    <row r="42" spans="1:5" ht="24.75">
      <c r="A42" s="111">
        <v>15123</v>
      </c>
      <c r="B42" s="33"/>
      <c r="C42" s="146" t="s">
        <v>342</v>
      </c>
      <c r="D42" s="111">
        <v>163000</v>
      </c>
      <c r="E42" s="111">
        <v>5428</v>
      </c>
    </row>
    <row r="43" spans="1:5" ht="24.75">
      <c r="A43" s="111">
        <v>158778</v>
      </c>
      <c r="B43" s="33"/>
      <c r="C43" s="146" t="s">
        <v>194</v>
      </c>
      <c r="D43" s="111">
        <v>154000</v>
      </c>
      <c r="E43" s="111">
        <v>208093</v>
      </c>
    </row>
    <row r="44" spans="1:5" ht="24.75">
      <c r="A44" s="111">
        <v>1766</v>
      </c>
      <c r="B44" s="33"/>
      <c r="C44" s="146" t="s">
        <v>586</v>
      </c>
      <c r="D44" s="119" t="s">
        <v>117</v>
      </c>
      <c r="E44" s="111">
        <v>10425</v>
      </c>
    </row>
    <row r="45" spans="1:5" ht="24.75">
      <c r="A45" s="354">
        <f>SUM(A32:A44)</f>
        <v>3849152</v>
      </c>
      <c r="B45" s="149"/>
      <c r="C45" s="11" t="s">
        <v>196</v>
      </c>
      <c r="D45" s="354">
        <f>SUM(D32:D44)</f>
        <v>4006000</v>
      </c>
      <c r="E45" s="354">
        <f>SUM(E32:E44)</f>
        <v>3355898</v>
      </c>
    </row>
    <row r="46" ht="12.75">
      <c r="C46" s="61" t="s">
        <v>587</v>
      </c>
    </row>
    <row r="48" spans="1:5" ht="24.75">
      <c r="A48" s="91" t="s">
        <v>588</v>
      </c>
      <c r="B48" s="91"/>
      <c r="C48" s="91"/>
      <c r="D48" s="91"/>
      <c r="E48" s="91"/>
    </row>
    <row r="49" spans="1:5" ht="27.75">
      <c r="A49" s="96" t="s">
        <v>581</v>
      </c>
      <c r="B49" s="355"/>
      <c r="C49" s="356"/>
      <c r="D49" s="357"/>
      <c r="E49" s="357"/>
    </row>
    <row r="50" spans="1:5" ht="27.75">
      <c r="A50" s="96" t="s">
        <v>286</v>
      </c>
      <c r="B50" s="135"/>
      <c r="C50" s="135"/>
      <c r="D50" s="135"/>
      <c r="E50" s="135"/>
    </row>
    <row r="51" spans="1:5" ht="24.75">
      <c r="A51" s="97"/>
      <c r="B51" s="136"/>
      <c r="C51" s="97"/>
      <c r="D51" s="97"/>
      <c r="E51" s="154" t="s">
        <v>166</v>
      </c>
    </row>
    <row r="52" spans="1:5" ht="24.75">
      <c r="A52" s="166" t="s">
        <v>2</v>
      </c>
      <c r="B52" s="137"/>
      <c r="C52" s="138"/>
      <c r="D52" s="350" t="s">
        <v>59</v>
      </c>
      <c r="E52" s="351"/>
    </row>
    <row r="53" spans="1:5" ht="27.75">
      <c r="A53" s="170" t="s">
        <v>31</v>
      </c>
      <c r="B53" s="36" t="s">
        <v>3</v>
      </c>
      <c r="C53" s="352"/>
      <c r="D53" s="171" t="s">
        <v>4</v>
      </c>
      <c r="E53" s="171" t="s">
        <v>2</v>
      </c>
    </row>
    <row r="54" spans="1:5" ht="24.75">
      <c r="A54" s="172">
        <v>2017</v>
      </c>
      <c r="B54" s="141"/>
      <c r="C54" s="142"/>
      <c r="D54" s="174"/>
      <c r="E54" s="174"/>
    </row>
    <row r="55" spans="1:5" ht="24.75">
      <c r="A55" s="143"/>
      <c r="B55" s="144" t="s">
        <v>9</v>
      </c>
      <c r="C55" s="145" t="s">
        <v>197</v>
      </c>
      <c r="D55" s="143"/>
      <c r="E55" s="143"/>
    </row>
    <row r="56" spans="1:5" ht="24.75">
      <c r="A56" s="111">
        <v>3659734</v>
      </c>
      <c r="B56" s="33"/>
      <c r="C56" s="146" t="s">
        <v>100</v>
      </c>
      <c r="D56" s="111">
        <v>3624000</v>
      </c>
      <c r="E56" s="111">
        <v>3756107</v>
      </c>
    </row>
    <row r="57" spans="1:5" ht="24.75">
      <c r="A57" s="353">
        <f>SUM(A55:A56)</f>
        <v>3659734</v>
      </c>
      <c r="B57" s="149"/>
      <c r="C57" s="150" t="s">
        <v>198</v>
      </c>
      <c r="D57" s="353">
        <f>SUM(D55:D56)</f>
        <v>3624000</v>
      </c>
      <c r="E57" s="353">
        <f>SUM(E55:E56)</f>
        <v>3756107</v>
      </c>
    </row>
    <row r="58" spans="1:5" ht="24.75">
      <c r="A58" s="148"/>
      <c r="B58" s="31" t="s">
        <v>10</v>
      </c>
      <c r="C58" s="145" t="s">
        <v>199</v>
      </c>
      <c r="D58" s="148"/>
      <c r="E58" s="148"/>
    </row>
    <row r="59" spans="1:5" ht="24.75">
      <c r="A59" s="111">
        <v>151323</v>
      </c>
      <c r="B59" s="33"/>
      <c r="C59" s="146" t="s">
        <v>102</v>
      </c>
      <c r="D59" s="111">
        <v>128000</v>
      </c>
      <c r="E59" s="111">
        <v>370768</v>
      </c>
    </row>
    <row r="60" spans="1:5" ht="24.75">
      <c r="A60" s="111">
        <v>189455</v>
      </c>
      <c r="B60" s="33"/>
      <c r="C60" s="146" t="s">
        <v>589</v>
      </c>
      <c r="D60" s="111">
        <v>190000</v>
      </c>
      <c r="E60" s="111">
        <v>137316</v>
      </c>
    </row>
    <row r="61" spans="1:5" ht="24.75">
      <c r="A61" s="111">
        <v>9476</v>
      </c>
      <c r="B61" s="33"/>
      <c r="C61" s="146" t="s">
        <v>143</v>
      </c>
      <c r="D61" s="111">
        <v>16000</v>
      </c>
      <c r="E61" s="111">
        <v>11199</v>
      </c>
    </row>
    <row r="62" spans="1:5" ht="24.75">
      <c r="A62" s="354">
        <f>SUM(A59:A61)</f>
        <v>350254</v>
      </c>
      <c r="B62" s="149"/>
      <c r="C62" s="11" t="s">
        <v>202</v>
      </c>
      <c r="D62" s="354">
        <f>SUM(D59:D61)</f>
        <v>334000</v>
      </c>
      <c r="E62" s="354">
        <f>SUM(E59:E61)</f>
        <v>519283</v>
      </c>
    </row>
    <row r="63" spans="1:5" ht="24.75">
      <c r="A63" s="148"/>
      <c r="B63" s="31" t="s">
        <v>13</v>
      </c>
      <c r="C63" s="145" t="s">
        <v>203</v>
      </c>
      <c r="D63" s="148"/>
      <c r="E63" s="148"/>
    </row>
    <row r="64" spans="1:5" ht="24.75">
      <c r="A64" s="111">
        <v>3000</v>
      </c>
      <c r="B64" s="33"/>
      <c r="C64" s="146" t="s">
        <v>88</v>
      </c>
      <c r="D64" s="111">
        <v>3000</v>
      </c>
      <c r="E64" s="111">
        <v>79785</v>
      </c>
    </row>
    <row r="65" spans="1:5" ht="24.75">
      <c r="A65" s="111">
        <v>27162</v>
      </c>
      <c r="B65" s="33"/>
      <c r="C65" s="146" t="s">
        <v>205</v>
      </c>
      <c r="D65" s="119" t="s">
        <v>117</v>
      </c>
      <c r="E65" s="111">
        <v>9906</v>
      </c>
    </row>
    <row r="66" spans="1:5" ht="24.75">
      <c r="A66" s="111">
        <v>58421</v>
      </c>
      <c r="B66" s="156"/>
      <c r="C66" s="146" t="s">
        <v>108</v>
      </c>
      <c r="D66" s="111">
        <v>49000</v>
      </c>
      <c r="E66" s="111">
        <v>27090</v>
      </c>
    </row>
    <row r="67" spans="1:5" ht="24.75">
      <c r="A67" s="111">
        <v>8444</v>
      </c>
      <c r="B67" s="156"/>
      <c r="C67" s="146" t="s">
        <v>590</v>
      </c>
      <c r="D67" s="111">
        <v>9000</v>
      </c>
      <c r="E67" s="111">
        <v>11595</v>
      </c>
    </row>
    <row r="68" spans="1:5" ht="24.75">
      <c r="A68" s="111">
        <v>48585</v>
      </c>
      <c r="B68" s="156"/>
      <c r="C68" s="146" t="s">
        <v>158</v>
      </c>
      <c r="D68" s="111">
        <v>1074000</v>
      </c>
      <c r="E68" s="111">
        <v>75203</v>
      </c>
    </row>
    <row r="69" spans="1:5" ht="24.75">
      <c r="A69" s="353">
        <f>SUM(A64:A68)</f>
        <v>145612</v>
      </c>
      <c r="B69" s="157"/>
      <c r="C69" s="150" t="s">
        <v>210</v>
      </c>
      <c r="D69" s="353">
        <f>SUM(D64:D68)</f>
        <v>1135000</v>
      </c>
      <c r="E69" s="353">
        <f>SUM(E64:E68)</f>
        <v>203579</v>
      </c>
    </row>
    <row r="70" spans="1:5" ht="24.75">
      <c r="A70" s="148"/>
      <c r="B70" s="31" t="s">
        <v>33</v>
      </c>
      <c r="C70" s="358" t="s">
        <v>591</v>
      </c>
      <c r="D70" s="148"/>
      <c r="E70" s="148"/>
    </row>
    <row r="71" spans="1:5" ht="24.75">
      <c r="A71" s="111">
        <v>3000</v>
      </c>
      <c r="B71" s="31"/>
      <c r="C71" s="146" t="s">
        <v>592</v>
      </c>
      <c r="D71" s="111">
        <v>3000</v>
      </c>
      <c r="E71" s="111">
        <v>6054</v>
      </c>
    </row>
    <row r="72" spans="1:5" ht="24.75">
      <c r="A72" s="111">
        <v>37380</v>
      </c>
      <c r="B72" s="33"/>
      <c r="C72" s="146" t="s">
        <v>213</v>
      </c>
      <c r="D72" s="111">
        <v>31000</v>
      </c>
      <c r="E72" s="111">
        <v>18141</v>
      </c>
    </row>
    <row r="73" spans="1:5" ht="24.75">
      <c r="A73" s="111">
        <v>1472</v>
      </c>
      <c r="B73" s="33"/>
      <c r="C73" s="146" t="s">
        <v>214</v>
      </c>
      <c r="D73" s="111">
        <v>1000</v>
      </c>
      <c r="E73" s="119" t="s">
        <v>117</v>
      </c>
    </row>
    <row r="74" spans="1:5" ht="24.75">
      <c r="A74" s="119" t="s">
        <v>117</v>
      </c>
      <c r="B74" s="33"/>
      <c r="C74" s="146" t="s">
        <v>215</v>
      </c>
      <c r="D74" s="111">
        <v>3000</v>
      </c>
      <c r="E74" s="119" t="s">
        <v>117</v>
      </c>
    </row>
    <row r="75" spans="1:5" ht="24.75">
      <c r="A75" s="111">
        <v>17714</v>
      </c>
      <c r="B75" s="33"/>
      <c r="C75" s="146" t="s">
        <v>216</v>
      </c>
      <c r="D75" s="111">
        <v>25000</v>
      </c>
      <c r="E75" s="111">
        <v>13003</v>
      </c>
    </row>
    <row r="76" spans="1:5" ht="24.75">
      <c r="A76" s="111">
        <v>199220</v>
      </c>
      <c r="B76" s="33"/>
      <c r="C76" s="146" t="s">
        <v>217</v>
      </c>
      <c r="D76" s="111">
        <v>197000</v>
      </c>
      <c r="E76" s="111">
        <v>171587</v>
      </c>
    </row>
    <row r="77" spans="1:5" ht="24.75">
      <c r="A77" s="111">
        <v>42000</v>
      </c>
      <c r="B77" s="33"/>
      <c r="C77" s="146" t="s">
        <v>131</v>
      </c>
      <c r="D77" s="111">
        <v>41000</v>
      </c>
      <c r="E77" s="111">
        <v>33707</v>
      </c>
    </row>
    <row r="78" spans="1:5" ht="24.75">
      <c r="A78" s="111">
        <v>120164</v>
      </c>
      <c r="B78" s="33"/>
      <c r="C78" s="146" t="s">
        <v>593</v>
      </c>
      <c r="D78" s="111">
        <v>59000</v>
      </c>
      <c r="E78" s="111">
        <v>49861</v>
      </c>
    </row>
    <row r="79" spans="1:5" ht="24.75">
      <c r="A79" s="111">
        <v>171766</v>
      </c>
      <c r="B79" s="33"/>
      <c r="C79" s="146" t="s">
        <v>385</v>
      </c>
      <c r="D79" s="111">
        <v>79000</v>
      </c>
      <c r="E79" s="111">
        <v>45973</v>
      </c>
    </row>
    <row r="80" spans="1:5" ht="24.75">
      <c r="A80" s="353">
        <f>SUM(A71:A79)</f>
        <v>592716</v>
      </c>
      <c r="B80" s="149"/>
      <c r="C80" s="150" t="s">
        <v>220</v>
      </c>
      <c r="D80" s="353">
        <f>SUM(D71:D79)</f>
        <v>439000</v>
      </c>
      <c r="E80" s="353">
        <f>SUM(E71:E79)</f>
        <v>338326</v>
      </c>
    </row>
    <row r="81" spans="1:5" ht="24.75">
      <c r="A81" s="148"/>
      <c r="B81" s="31" t="s">
        <v>14</v>
      </c>
      <c r="C81" s="145" t="s">
        <v>221</v>
      </c>
      <c r="D81" s="148"/>
      <c r="E81" s="148"/>
    </row>
    <row r="82" spans="1:5" ht="24.75">
      <c r="A82" s="111">
        <v>125</v>
      </c>
      <c r="B82" s="33"/>
      <c r="C82" s="146" t="s">
        <v>97</v>
      </c>
      <c r="D82" s="111">
        <v>2000</v>
      </c>
      <c r="E82" s="119" t="s">
        <v>117</v>
      </c>
    </row>
    <row r="83" spans="1:5" ht="24.75">
      <c r="A83" s="354">
        <f>SUM(A82:A82)</f>
        <v>125</v>
      </c>
      <c r="B83" s="149"/>
      <c r="C83" s="11" t="s">
        <v>223</v>
      </c>
      <c r="D83" s="354">
        <f>SUM(D82:D82)</f>
        <v>2000</v>
      </c>
      <c r="E83" s="354">
        <f>SUM(E82:E82)</f>
        <v>0</v>
      </c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287" t="s">
        <v>594</v>
      </c>
      <c r="D85" s="1"/>
      <c r="E85" s="1"/>
    </row>
    <row r="86" ht="12.75">
      <c r="C86" s="61"/>
    </row>
    <row r="87" spans="1:5" ht="24.75">
      <c r="A87" s="91" t="s">
        <v>588</v>
      </c>
      <c r="B87" s="91"/>
      <c r="C87" s="91"/>
      <c r="D87" s="91"/>
      <c r="E87" s="91"/>
    </row>
    <row r="88" spans="1:5" ht="27.75">
      <c r="A88" s="96" t="s">
        <v>581</v>
      </c>
      <c r="B88" s="355"/>
      <c r="C88" s="356"/>
      <c r="D88" s="357"/>
      <c r="E88" s="357"/>
    </row>
    <row r="89" spans="1:5" ht="27.75">
      <c r="A89" s="96" t="s">
        <v>286</v>
      </c>
      <c r="B89" s="135"/>
      <c r="C89" s="135"/>
      <c r="D89" s="135"/>
      <c r="E89" s="135"/>
    </row>
    <row r="90" spans="1:5" ht="24.75">
      <c r="A90" s="97"/>
      <c r="B90" s="136"/>
      <c r="C90" s="97"/>
      <c r="D90" s="97"/>
      <c r="E90" s="154" t="s">
        <v>166</v>
      </c>
    </row>
    <row r="91" spans="1:5" ht="24.75">
      <c r="A91" s="166" t="s">
        <v>2</v>
      </c>
      <c r="B91" s="137"/>
      <c r="C91" s="138"/>
      <c r="D91" s="350" t="s">
        <v>59</v>
      </c>
      <c r="E91" s="351"/>
    </row>
    <row r="92" spans="1:5" ht="27.75">
      <c r="A92" s="170" t="s">
        <v>31</v>
      </c>
      <c r="B92" s="36" t="s">
        <v>3</v>
      </c>
      <c r="C92" s="140"/>
      <c r="D92" s="171" t="s">
        <v>4</v>
      </c>
      <c r="E92" s="171" t="s">
        <v>2</v>
      </c>
    </row>
    <row r="93" spans="1:5" ht="24.75">
      <c r="A93" s="172">
        <v>2017</v>
      </c>
      <c r="B93" s="141"/>
      <c r="C93" s="136"/>
      <c r="D93" s="174"/>
      <c r="E93" s="174"/>
    </row>
    <row r="94" spans="1:5" ht="24.75">
      <c r="A94" s="148"/>
      <c r="B94" s="144" t="s">
        <v>16</v>
      </c>
      <c r="C94" s="145" t="s">
        <v>224</v>
      </c>
      <c r="D94" s="148"/>
      <c r="E94" s="148"/>
    </row>
    <row r="95" spans="1:5" ht="24.75">
      <c r="A95" s="111">
        <v>3000</v>
      </c>
      <c r="B95" s="144"/>
      <c r="C95" s="146" t="s">
        <v>595</v>
      </c>
      <c r="D95" s="111">
        <v>3000</v>
      </c>
      <c r="E95" s="111">
        <v>14200</v>
      </c>
    </row>
    <row r="96" spans="1:5" ht="24.75">
      <c r="A96" s="111">
        <v>14070</v>
      </c>
      <c r="B96" s="33"/>
      <c r="C96" s="146" t="s">
        <v>98</v>
      </c>
      <c r="D96" s="111">
        <v>16000</v>
      </c>
      <c r="E96" s="111">
        <v>70784</v>
      </c>
    </row>
    <row r="97" spans="1:5" ht="24.75">
      <c r="A97" s="354">
        <f>SUM(A95:A96)</f>
        <v>17070</v>
      </c>
      <c r="B97" s="149"/>
      <c r="C97" s="359" t="s">
        <v>226</v>
      </c>
      <c r="D97" s="354">
        <f>SUM(D95:D96)</f>
        <v>19000</v>
      </c>
      <c r="E97" s="354">
        <f>SUM(E95:E96)</f>
        <v>84984</v>
      </c>
    </row>
    <row r="98" spans="1:5" ht="24.75">
      <c r="A98" s="309"/>
      <c r="B98" s="31" t="s">
        <v>19</v>
      </c>
      <c r="C98" s="162" t="s">
        <v>227</v>
      </c>
      <c r="D98" s="309"/>
      <c r="E98" s="309"/>
    </row>
    <row r="99" spans="1:5" ht="24.75">
      <c r="A99" s="111">
        <v>154763</v>
      </c>
      <c r="B99" s="31"/>
      <c r="C99" s="146" t="s">
        <v>228</v>
      </c>
      <c r="D99" s="111">
        <v>63000</v>
      </c>
      <c r="E99" s="111">
        <v>71132</v>
      </c>
    </row>
    <row r="100" spans="1:5" ht="24.75">
      <c r="A100" s="111">
        <v>6865</v>
      </c>
      <c r="B100" s="360"/>
      <c r="C100" s="146" t="s">
        <v>229</v>
      </c>
      <c r="D100" s="338">
        <v>5000</v>
      </c>
      <c r="E100" s="111">
        <v>2467</v>
      </c>
    </row>
    <row r="101" spans="1:5" ht="24.75">
      <c r="A101" s="315">
        <v>8079</v>
      </c>
      <c r="B101" s="1"/>
      <c r="C101" s="146" t="s">
        <v>146</v>
      </c>
      <c r="D101" s="361">
        <v>11000</v>
      </c>
      <c r="E101" s="315">
        <v>17091</v>
      </c>
    </row>
    <row r="102" spans="1:5" ht="24.75">
      <c r="A102" s="111">
        <f>SUM(A99:A101)</f>
        <v>169707</v>
      </c>
      <c r="B102" s="149"/>
      <c r="C102" s="11" t="s">
        <v>231</v>
      </c>
      <c r="D102" s="111">
        <f>SUM(D99:D101)</f>
        <v>79000</v>
      </c>
      <c r="E102" s="111">
        <f>SUM(E99:E101)</f>
        <v>90690</v>
      </c>
    </row>
    <row r="103" spans="1:5" ht="24.75">
      <c r="A103" s="148"/>
      <c r="B103" s="31" t="s">
        <v>20</v>
      </c>
      <c r="C103" s="145" t="s">
        <v>232</v>
      </c>
      <c r="D103" s="148"/>
      <c r="E103" s="148"/>
    </row>
    <row r="104" spans="1:5" ht="24.75">
      <c r="A104" s="83"/>
      <c r="B104" s="31"/>
      <c r="C104" s="147" t="s">
        <v>596</v>
      </c>
      <c r="D104" s="83"/>
      <c r="E104" s="83"/>
    </row>
    <row r="105" spans="1:5" ht="24.75">
      <c r="A105" s="111">
        <v>296000</v>
      </c>
      <c r="B105" s="362"/>
      <c r="C105" s="147" t="s">
        <v>597</v>
      </c>
      <c r="D105" s="119" t="s">
        <v>117</v>
      </c>
      <c r="E105" s="111">
        <v>500</v>
      </c>
    </row>
    <row r="106" spans="1:5" ht="24.75">
      <c r="A106" s="111"/>
      <c r="B106" s="362"/>
      <c r="C106" s="147" t="s">
        <v>398</v>
      </c>
      <c r="D106" s="111">
        <v>16000</v>
      </c>
      <c r="E106" s="111">
        <v>16000</v>
      </c>
    </row>
    <row r="107" spans="1:5" ht="24.75">
      <c r="A107" s="111">
        <v>50115</v>
      </c>
      <c r="B107" s="33"/>
      <c r="C107" s="146" t="s">
        <v>96</v>
      </c>
      <c r="D107" s="111">
        <v>19000</v>
      </c>
      <c r="E107" s="111">
        <v>45425</v>
      </c>
    </row>
    <row r="108" spans="1:5" ht="24.75">
      <c r="A108" s="111">
        <v>66070</v>
      </c>
      <c r="B108" s="33"/>
      <c r="C108" s="146" t="s">
        <v>118</v>
      </c>
      <c r="D108" s="111">
        <v>68000</v>
      </c>
      <c r="E108" s="111">
        <v>64180</v>
      </c>
    </row>
    <row r="109" spans="1:5" ht="24.75">
      <c r="A109" s="111">
        <v>3370</v>
      </c>
      <c r="B109" s="33"/>
      <c r="C109" s="146" t="s">
        <v>598</v>
      </c>
      <c r="D109" s="111">
        <v>3000</v>
      </c>
      <c r="E109" s="111">
        <v>9237</v>
      </c>
    </row>
    <row r="110" spans="1:5" ht="24.75">
      <c r="A110" s="111">
        <v>14224</v>
      </c>
      <c r="B110" s="33"/>
      <c r="C110" s="146" t="s">
        <v>399</v>
      </c>
      <c r="D110" s="111">
        <v>28000</v>
      </c>
      <c r="E110" s="111">
        <v>22410</v>
      </c>
    </row>
    <row r="111" spans="1:5" ht="24.75">
      <c r="A111" s="111">
        <v>81821</v>
      </c>
      <c r="B111" s="33"/>
      <c r="C111" s="146" t="s">
        <v>149</v>
      </c>
      <c r="D111" s="111">
        <v>104000</v>
      </c>
      <c r="E111" s="119" t="s">
        <v>117</v>
      </c>
    </row>
    <row r="112" spans="1:5" ht="24.75">
      <c r="A112" s="353">
        <f>SUM(A105:A111)</f>
        <v>511600</v>
      </c>
      <c r="B112" s="59"/>
      <c r="C112" s="150" t="s">
        <v>234</v>
      </c>
      <c r="D112" s="353">
        <f>SUM(D105:D111)</f>
        <v>238000</v>
      </c>
      <c r="E112" s="353">
        <f>SUM(E105:E111)</f>
        <v>157752</v>
      </c>
    </row>
    <row r="113" spans="1:5" ht="24.75">
      <c r="A113" s="354">
        <f>SUM(A22+A30+A45+A57+A62+A69+A80+A83+A97+A102+A112)</f>
        <v>11264145</v>
      </c>
      <c r="B113" s="149"/>
      <c r="C113" s="359" t="s">
        <v>240</v>
      </c>
      <c r="D113" s="354">
        <f>SUM(D22+D30+D45+D57+D62+D69+D80+D83+D97+D102+D112)</f>
        <v>11745000</v>
      </c>
      <c r="E113" s="354">
        <f>SUM(E22+E30+E45+E57+E62+E69+E80+E83+E97+E102+E112)</f>
        <v>11203107</v>
      </c>
    </row>
    <row r="115" ht="12.75">
      <c r="C115" s="61" t="s">
        <v>599</v>
      </c>
    </row>
  </sheetData>
  <sheetProtection/>
  <mergeCells count="9">
    <mergeCell ref="A87:E87"/>
    <mergeCell ref="D92:D93"/>
    <mergeCell ref="E92:E93"/>
    <mergeCell ref="A1:E1"/>
    <mergeCell ref="D6:D7"/>
    <mergeCell ref="E6:E7"/>
    <mergeCell ref="A48:E48"/>
    <mergeCell ref="D53:D54"/>
    <mergeCell ref="E53:E5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rightToLeft="1" zoomScalePageLayoutView="0" workbookViewId="0" topLeftCell="A10">
      <selection activeCell="B27" sqref="B27"/>
    </sheetView>
  </sheetViews>
  <sheetFormatPr defaultColWidth="9.140625" defaultRowHeight="12.75"/>
  <cols>
    <col min="1" max="1" width="13.57421875" style="0" bestFit="1" customWidth="1"/>
    <col min="2" max="2" width="28.8515625" style="0" bestFit="1" customWidth="1"/>
    <col min="3" max="4" width="13.57421875" style="0" bestFit="1" customWidth="1"/>
  </cols>
  <sheetData>
    <row r="1" spans="1:4" ht="12.75">
      <c r="A1" s="396"/>
      <c r="B1" s="396"/>
      <c r="C1" s="396"/>
      <c r="D1" s="396"/>
    </row>
    <row r="2" spans="1:4" ht="24.75">
      <c r="A2" s="397" t="s">
        <v>690</v>
      </c>
      <c r="B2" s="397"/>
      <c r="C2" s="397"/>
      <c r="D2" s="397"/>
    </row>
    <row r="3" spans="1:4" ht="27.75">
      <c r="A3" s="198" t="s">
        <v>691</v>
      </c>
      <c r="B3" s="200"/>
      <c r="C3" s="200"/>
      <c r="D3" s="200"/>
    </row>
    <row r="4" spans="1:4" ht="27.75">
      <c r="A4" s="198" t="s">
        <v>305</v>
      </c>
      <c r="B4" s="200"/>
      <c r="C4" s="200"/>
      <c r="D4" s="200"/>
    </row>
    <row r="5" spans="1:4" ht="24.75">
      <c r="A5" s="394"/>
      <c r="B5" s="394"/>
      <c r="C5" s="394"/>
      <c r="D5" s="398" t="s">
        <v>166</v>
      </c>
    </row>
    <row r="6" spans="1:4" ht="24.75">
      <c r="A6" s="399" t="s">
        <v>167</v>
      </c>
      <c r="B6" s="400"/>
      <c r="C6" s="401" t="s">
        <v>59</v>
      </c>
      <c r="D6" s="208"/>
    </row>
    <row r="7" spans="1:4" ht="27.75">
      <c r="A7" s="402" t="s">
        <v>31</v>
      </c>
      <c r="B7" s="403" t="s">
        <v>3</v>
      </c>
      <c r="C7" s="171" t="s">
        <v>4</v>
      </c>
      <c r="D7" s="171" t="s">
        <v>2</v>
      </c>
    </row>
    <row r="8" spans="1:4" ht="24.75">
      <c r="A8" s="404">
        <v>2017</v>
      </c>
      <c r="B8" s="405"/>
      <c r="C8" s="174"/>
      <c r="D8" s="174"/>
    </row>
    <row r="9" spans="1:4" ht="24.75">
      <c r="A9" s="406"/>
      <c r="B9" s="407" t="s">
        <v>692</v>
      </c>
      <c r="C9" s="408"/>
      <c r="D9" s="406"/>
    </row>
    <row r="10" spans="1:4" ht="24.75">
      <c r="A10" s="409"/>
      <c r="B10" s="310" t="s">
        <v>693</v>
      </c>
      <c r="C10" s="311"/>
      <c r="D10" s="309"/>
    </row>
    <row r="11" spans="1:4" ht="24.75">
      <c r="A11" s="111">
        <v>2490719</v>
      </c>
      <c r="B11" s="57" t="s">
        <v>694</v>
      </c>
      <c r="C11" s="113">
        <v>2912061</v>
      </c>
      <c r="D11" s="111">
        <v>2571485</v>
      </c>
    </row>
    <row r="12" spans="1:4" ht="24.75">
      <c r="A12" s="111">
        <v>1182270</v>
      </c>
      <c r="B12" s="410" t="s">
        <v>695</v>
      </c>
      <c r="C12" s="113">
        <v>1062727</v>
      </c>
      <c r="D12" s="111">
        <v>837984</v>
      </c>
    </row>
    <row r="13" spans="1:4" ht="24.75">
      <c r="A13" s="111">
        <v>1173768</v>
      </c>
      <c r="B13" s="57" t="s">
        <v>696</v>
      </c>
      <c r="C13" s="113">
        <v>1266745</v>
      </c>
      <c r="D13" s="111">
        <v>1569242</v>
      </c>
    </row>
    <row r="14" spans="1:4" ht="24.75">
      <c r="A14" s="111">
        <v>2104131</v>
      </c>
      <c r="B14" s="57" t="s">
        <v>697</v>
      </c>
      <c r="C14" s="113">
        <v>2112003</v>
      </c>
      <c r="D14" s="111">
        <v>1969641</v>
      </c>
    </row>
    <row r="15" spans="1:4" ht="24.75">
      <c r="A15" s="411">
        <f>SUM(A11:A14)</f>
        <v>6950888</v>
      </c>
      <c r="B15" s="255" t="s">
        <v>698</v>
      </c>
      <c r="C15" s="412">
        <f>SUM(C11:C14)</f>
        <v>7353536</v>
      </c>
      <c r="D15" s="411">
        <f>SUM(D11:D14)</f>
        <v>6948352</v>
      </c>
    </row>
    <row r="16" spans="1:4" ht="24.75">
      <c r="A16" s="413"/>
      <c r="B16" s="407" t="s">
        <v>699</v>
      </c>
      <c r="C16" s="414"/>
      <c r="D16" s="413"/>
    </row>
    <row r="17" spans="1:4" ht="24.75">
      <c r="A17" s="415">
        <v>564787</v>
      </c>
      <c r="B17" s="254" t="s">
        <v>700</v>
      </c>
      <c r="C17" s="416">
        <v>432101</v>
      </c>
      <c r="D17" s="415">
        <v>961548</v>
      </c>
    </row>
    <row r="18" spans="1:4" ht="24.75">
      <c r="A18" s="415">
        <v>382</v>
      </c>
      <c r="B18" s="254" t="s">
        <v>701</v>
      </c>
      <c r="C18" s="416">
        <v>64</v>
      </c>
      <c r="D18" s="415">
        <v>64</v>
      </c>
    </row>
    <row r="19" spans="1:4" ht="24.75">
      <c r="A19" s="417">
        <f>SUM(A17:A18)</f>
        <v>565169</v>
      </c>
      <c r="B19" s="251" t="s">
        <v>702</v>
      </c>
      <c r="C19" s="418">
        <f>SUM(C17:C18)</f>
        <v>432165</v>
      </c>
      <c r="D19" s="417">
        <f>SUM(D17:D18)</f>
        <v>961612</v>
      </c>
    </row>
    <row r="20" spans="1:4" ht="24.75">
      <c r="A20" s="111"/>
      <c r="B20" s="310" t="s">
        <v>703</v>
      </c>
      <c r="C20" s="113"/>
      <c r="D20" s="111"/>
    </row>
    <row r="21" spans="1:4" ht="24.75">
      <c r="A21" s="111">
        <v>575356</v>
      </c>
      <c r="B21" s="57" t="s">
        <v>704</v>
      </c>
      <c r="C21" s="113">
        <v>601162</v>
      </c>
      <c r="D21" s="111">
        <v>325628</v>
      </c>
    </row>
    <row r="22" spans="1:4" ht="24.75">
      <c r="A22" s="111">
        <v>2580640</v>
      </c>
      <c r="B22" s="57" t="s">
        <v>705</v>
      </c>
      <c r="C22" s="113">
        <v>2607343</v>
      </c>
      <c r="D22" s="111">
        <v>2608773</v>
      </c>
    </row>
    <row r="23" spans="1:4" ht="24.75">
      <c r="A23" s="411">
        <f>SUM(A21:A22)</f>
        <v>3155996</v>
      </c>
      <c r="B23" s="251" t="s">
        <v>706</v>
      </c>
      <c r="C23" s="412">
        <f>SUM(C21:C22)</f>
        <v>3208505</v>
      </c>
      <c r="D23" s="411">
        <f>SUM(D21:D22)</f>
        <v>2934401</v>
      </c>
    </row>
    <row r="24" spans="1:4" ht="24.75">
      <c r="A24" s="148"/>
      <c r="B24" s="419" t="s">
        <v>707</v>
      </c>
      <c r="C24" s="110"/>
      <c r="D24" s="148"/>
    </row>
    <row r="25" spans="1:4" ht="24.75">
      <c r="A25" s="111">
        <v>592092</v>
      </c>
      <c r="B25" s="57" t="s">
        <v>708</v>
      </c>
      <c r="C25" s="113">
        <v>750794</v>
      </c>
      <c r="D25" s="111">
        <v>358743</v>
      </c>
    </row>
    <row r="26" spans="1:4" ht="24.75">
      <c r="A26" s="411">
        <f>SUM(A25)</f>
        <v>592092</v>
      </c>
      <c r="B26" s="255" t="s">
        <v>709</v>
      </c>
      <c r="C26" s="412">
        <f>SUM(C25)</f>
        <v>750794</v>
      </c>
      <c r="D26" s="411">
        <f>SUM(D25)</f>
        <v>358743</v>
      </c>
    </row>
    <row r="27" spans="1:4" ht="24.75">
      <c r="A27" s="417">
        <f>SUM(A15+A19+A23+A26)</f>
        <v>11264145</v>
      </c>
      <c r="B27" s="251" t="s">
        <v>240</v>
      </c>
      <c r="C27" s="418">
        <f>SUM(C15+C19+C23+C26)</f>
        <v>11745000</v>
      </c>
      <c r="D27" s="417">
        <f>SUM(D15+D19+D23+D26)</f>
        <v>11203108</v>
      </c>
    </row>
    <row r="28" spans="1:4" ht="23.25">
      <c r="A28" s="420"/>
      <c r="B28" s="61" t="s">
        <v>710</v>
      </c>
      <c r="C28" s="394"/>
      <c r="D28" s="421"/>
    </row>
  </sheetData>
  <sheetProtection/>
  <mergeCells count="3">
    <mergeCell ref="A2:D2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2"/>
  <sheetViews>
    <sheetView rightToLeft="1" zoomScalePageLayoutView="0" workbookViewId="0" topLeftCell="A1">
      <selection activeCell="A43" sqref="A43:D43"/>
    </sheetView>
  </sheetViews>
  <sheetFormatPr defaultColWidth="9.140625" defaultRowHeight="12.75"/>
  <cols>
    <col min="1" max="1" width="14.28125" style="0" bestFit="1" customWidth="1"/>
    <col min="2" max="2" width="47.57421875" style="0" bestFit="1" customWidth="1"/>
    <col min="3" max="4" width="14.28125" style="0" bestFit="1" customWidth="1"/>
  </cols>
  <sheetData>
    <row r="2" spans="1:4" ht="24.75">
      <c r="A2" s="91" t="s">
        <v>600</v>
      </c>
      <c r="B2" s="91"/>
      <c r="C2" s="91"/>
      <c r="D2" s="91"/>
    </row>
    <row r="3" spans="1:4" ht="27.75">
      <c r="A3" s="96" t="s">
        <v>601</v>
      </c>
      <c r="B3" s="95"/>
      <c r="C3" s="95"/>
      <c r="D3" s="95"/>
    </row>
    <row r="4" spans="1:4" ht="27.75">
      <c r="A4" s="363" t="s">
        <v>602</v>
      </c>
      <c r="B4" s="363"/>
      <c r="C4" s="363"/>
      <c r="D4" s="363"/>
    </row>
    <row r="5" spans="1:4" ht="27.75">
      <c r="A5" s="96" t="s">
        <v>572</v>
      </c>
      <c r="B5" s="95"/>
      <c r="C5" s="95"/>
      <c r="D5" s="95"/>
    </row>
    <row r="6" spans="1:4" ht="24.75">
      <c r="A6" s="97"/>
      <c r="B6" s="97"/>
      <c r="C6" s="97"/>
      <c r="D6" s="154" t="s">
        <v>166</v>
      </c>
    </row>
    <row r="7" spans="1:4" ht="24.75">
      <c r="A7" s="166" t="s">
        <v>2</v>
      </c>
      <c r="B7" s="100"/>
      <c r="C7" s="168" t="s">
        <v>59</v>
      </c>
      <c r="D7" s="45"/>
    </row>
    <row r="8" spans="1:4" ht="27.75">
      <c r="A8" s="170" t="s">
        <v>31</v>
      </c>
      <c r="B8" s="103" t="s">
        <v>3</v>
      </c>
      <c r="C8" s="171" t="s">
        <v>4</v>
      </c>
      <c r="D8" s="171" t="s">
        <v>2</v>
      </c>
    </row>
    <row r="9" spans="1:4" ht="24.75">
      <c r="A9" s="172" t="s">
        <v>408</v>
      </c>
      <c r="B9" s="106"/>
      <c r="C9" s="174"/>
      <c r="D9" s="174"/>
    </row>
    <row r="10" spans="1:4" ht="24.75">
      <c r="A10" s="108">
        <v>82910466</v>
      </c>
      <c r="B10" s="270" t="s">
        <v>88</v>
      </c>
      <c r="C10" s="271">
        <v>511183918</v>
      </c>
      <c r="D10" s="108">
        <v>103044038</v>
      </c>
    </row>
    <row r="11" spans="1:4" ht="24.75">
      <c r="A11" s="114">
        <v>69999987</v>
      </c>
      <c r="B11" s="115" t="s">
        <v>325</v>
      </c>
      <c r="C11" s="113">
        <v>340826205</v>
      </c>
      <c r="D11" s="116">
        <v>69999856</v>
      </c>
    </row>
    <row r="12" spans="1:4" ht="24.75">
      <c r="A12" s="119" t="s">
        <v>183</v>
      </c>
      <c r="B12" s="115" t="s">
        <v>90</v>
      </c>
      <c r="C12" s="113">
        <v>8484715</v>
      </c>
      <c r="D12" s="116">
        <v>1607047</v>
      </c>
    </row>
    <row r="13" spans="1:4" ht="24.75">
      <c r="A13" s="114">
        <v>71918</v>
      </c>
      <c r="B13" s="115" t="s">
        <v>326</v>
      </c>
      <c r="C13" s="116">
        <v>1787067</v>
      </c>
      <c r="D13" s="114">
        <v>127843</v>
      </c>
    </row>
    <row r="14" spans="1:4" ht="24.75">
      <c r="A14" s="114">
        <v>590000</v>
      </c>
      <c r="B14" s="115" t="s">
        <v>91</v>
      </c>
      <c r="C14" s="116">
        <v>476467</v>
      </c>
      <c r="D14" s="119" t="s">
        <v>183</v>
      </c>
    </row>
    <row r="15" spans="1:4" ht="24.75">
      <c r="A15" s="114">
        <v>1517749</v>
      </c>
      <c r="B15" s="115" t="s">
        <v>92</v>
      </c>
      <c r="C15" s="116">
        <v>5896000</v>
      </c>
      <c r="D15" s="114">
        <v>2546744</v>
      </c>
    </row>
    <row r="16" spans="1:4" ht="24.75">
      <c r="A16" s="114">
        <v>7097418</v>
      </c>
      <c r="B16" s="115" t="s">
        <v>93</v>
      </c>
      <c r="C16" s="116">
        <v>74076198</v>
      </c>
      <c r="D16" s="114">
        <v>3999857</v>
      </c>
    </row>
    <row r="17" spans="1:4" ht="24.75">
      <c r="A17" s="114">
        <v>3362858</v>
      </c>
      <c r="B17" s="115" t="s">
        <v>94</v>
      </c>
      <c r="C17" s="116">
        <v>12199823</v>
      </c>
      <c r="D17" s="114">
        <v>1615229</v>
      </c>
    </row>
    <row r="18" spans="1:4" ht="24.75">
      <c r="A18" s="114">
        <v>72390</v>
      </c>
      <c r="B18" s="115" t="s">
        <v>95</v>
      </c>
      <c r="C18" s="116">
        <v>10636454</v>
      </c>
      <c r="D18" s="114">
        <v>101402</v>
      </c>
    </row>
    <row r="19" spans="1:4" ht="24.75">
      <c r="A19" s="114">
        <v>899914</v>
      </c>
      <c r="B19" s="115" t="s">
        <v>96</v>
      </c>
      <c r="C19" s="116">
        <v>3621067</v>
      </c>
      <c r="D19" s="114">
        <v>667577</v>
      </c>
    </row>
    <row r="20" spans="1:4" ht="24.75">
      <c r="A20" s="114">
        <v>83297</v>
      </c>
      <c r="B20" s="115" t="s">
        <v>97</v>
      </c>
      <c r="C20" s="116">
        <v>4665532</v>
      </c>
      <c r="D20" s="114">
        <v>129991</v>
      </c>
    </row>
    <row r="21" spans="1:4" ht="24.75">
      <c r="A21" s="114">
        <v>19995306</v>
      </c>
      <c r="B21" s="115" t="s">
        <v>98</v>
      </c>
      <c r="C21" s="116">
        <v>126185309</v>
      </c>
      <c r="D21" s="114">
        <v>20027342</v>
      </c>
    </row>
    <row r="22" spans="1:4" ht="24.75">
      <c r="A22" s="114">
        <v>1119344</v>
      </c>
      <c r="B22" s="115" t="s">
        <v>99</v>
      </c>
      <c r="C22" s="116">
        <v>9645177</v>
      </c>
      <c r="D22" s="114">
        <v>1999821</v>
      </c>
    </row>
    <row r="23" spans="1:4" ht="24.75">
      <c r="A23" s="114">
        <v>20615209</v>
      </c>
      <c r="B23" s="115" t="s">
        <v>100</v>
      </c>
      <c r="C23" s="116">
        <v>444777524</v>
      </c>
      <c r="D23" s="114">
        <v>25526022</v>
      </c>
    </row>
    <row r="24" spans="1:4" ht="24.75">
      <c r="A24" s="114">
        <v>49140819</v>
      </c>
      <c r="B24" s="115" t="s">
        <v>101</v>
      </c>
      <c r="C24" s="116">
        <v>128062286</v>
      </c>
      <c r="D24" s="114">
        <v>39995677</v>
      </c>
    </row>
    <row r="25" spans="1:4" ht="24.75">
      <c r="A25" s="114">
        <v>2824814</v>
      </c>
      <c r="B25" s="115" t="s">
        <v>372</v>
      </c>
      <c r="C25" s="116">
        <v>33144863</v>
      </c>
      <c r="D25" s="114">
        <v>1417684</v>
      </c>
    </row>
    <row r="26" spans="1:4" ht="24.75">
      <c r="A26" s="114">
        <v>2530624</v>
      </c>
      <c r="B26" s="115" t="s">
        <v>215</v>
      </c>
      <c r="C26" s="116">
        <v>110849942</v>
      </c>
      <c r="D26" s="114">
        <v>2199958</v>
      </c>
    </row>
    <row r="27" spans="1:4" ht="24.75">
      <c r="A27" s="114">
        <v>499999983</v>
      </c>
      <c r="B27" s="115" t="s">
        <v>568</v>
      </c>
      <c r="C27" s="116">
        <v>2341121923</v>
      </c>
      <c r="D27" s="114">
        <v>373833712</v>
      </c>
    </row>
    <row r="28" spans="1:4" ht="24.75">
      <c r="A28" s="114">
        <v>128961996</v>
      </c>
      <c r="B28" s="115" t="s">
        <v>569</v>
      </c>
      <c r="C28" s="113">
        <v>365221891</v>
      </c>
      <c r="D28" s="114">
        <v>121244849</v>
      </c>
    </row>
    <row r="29" spans="1:4" ht="24.75">
      <c r="A29" s="114">
        <v>49948929</v>
      </c>
      <c r="B29" s="115" t="s">
        <v>603</v>
      </c>
      <c r="C29" s="116">
        <v>264778877</v>
      </c>
      <c r="D29" s="114">
        <v>48492621</v>
      </c>
    </row>
    <row r="30" spans="1:4" ht="24.75">
      <c r="A30" s="119" t="s">
        <v>183</v>
      </c>
      <c r="B30" s="115" t="s">
        <v>107</v>
      </c>
      <c r="C30" s="116">
        <v>1501</v>
      </c>
      <c r="D30" s="119" t="s">
        <v>183</v>
      </c>
    </row>
    <row r="31" spans="1:4" ht="24.75">
      <c r="A31" s="114">
        <v>24986271</v>
      </c>
      <c r="B31" s="115" t="s">
        <v>108</v>
      </c>
      <c r="C31" s="116">
        <v>104139320</v>
      </c>
      <c r="D31" s="114">
        <v>33450010</v>
      </c>
    </row>
    <row r="32" spans="1:4" ht="24.75">
      <c r="A32" s="114">
        <v>49130</v>
      </c>
      <c r="B32" s="115" t="s">
        <v>109</v>
      </c>
      <c r="C32" s="116">
        <v>284656</v>
      </c>
      <c r="D32" s="114">
        <v>128201</v>
      </c>
    </row>
    <row r="33" spans="1:4" ht="24.75">
      <c r="A33" s="119" t="s">
        <v>183</v>
      </c>
      <c r="B33" s="115" t="s">
        <v>172</v>
      </c>
      <c r="C33" s="116">
        <v>319155</v>
      </c>
      <c r="D33" s="119" t="s">
        <v>183</v>
      </c>
    </row>
    <row r="34" spans="1:4" ht="24.75">
      <c r="A34" s="119" t="s">
        <v>183</v>
      </c>
      <c r="B34" s="115" t="s">
        <v>111</v>
      </c>
      <c r="C34" s="116">
        <v>182918</v>
      </c>
      <c r="D34" s="119" t="s">
        <v>183</v>
      </c>
    </row>
    <row r="35" spans="1:4" ht="24.75">
      <c r="A35" s="114">
        <v>199470</v>
      </c>
      <c r="B35" s="115" t="s">
        <v>112</v>
      </c>
      <c r="C35" s="116">
        <v>2912722</v>
      </c>
      <c r="D35" s="114">
        <v>243334</v>
      </c>
    </row>
    <row r="36" spans="1:4" ht="24.75">
      <c r="A36" s="114">
        <v>5865043</v>
      </c>
      <c r="B36" s="115" t="s">
        <v>113</v>
      </c>
      <c r="C36" s="116">
        <v>60601318</v>
      </c>
      <c r="D36" s="114">
        <v>7055022</v>
      </c>
    </row>
    <row r="37" spans="1:4" ht="24.75">
      <c r="A37" s="114">
        <v>2456265</v>
      </c>
      <c r="B37" s="115" t="s">
        <v>604</v>
      </c>
      <c r="C37" s="113">
        <v>24624343</v>
      </c>
      <c r="D37" s="114">
        <v>66014</v>
      </c>
    </row>
    <row r="38" spans="1:4" ht="24.75">
      <c r="A38" s="299" t="s">
        <v>183</v>
      </c>
      <c r="B38" s="272" t="s">
        <v>230</v>
      </c>
      <c r="C38" s="273">
        <v>7829587</v>
      </c>
      <c r="D38" s="120">
        <v>5823950</v>
      </c>
    </row>
    <row r="40" ht="12.75">
      <c r="B40" s="153" t="s">
        <v>605</v>
      </c>
    </row>
    <row r="41" ht="12.75">
      <c r="B41" s="1"/>
    </row>
    <row r="43" spans="1:4" ht="24.75">
      <c r="A43" s="91" t="s">
        <v>606</v>
      </c>
      <c r="B43" s="91"/>
      <c r="C43" s="91"/>
      <c r="D43" s="91"/>
    </row>
    <row r="44" spans="1:4" ht="27.75">
      <c r="A44" s="363" t="s">
        <v>601</v>
      </c>
      <c r="B44" s="363"/>
      <c r="C44" s="363"/>
      <c r="D44" s="363"/>
    </row>
    <row r="45" spans="1:4" ht="27.75">
      <c r="A45" s="363" t="s">
        <v>602</v>
      </c>
      <c r="B45" s="363"/>
      <c r="C45" s="363"/>
      <c r="D45" s="363"/>
    </row>
    <row r="46" spans="1:4" ht="27.75">
      <c r="A46" s="96" t="s">
        <v>572</v>
      </c>
      <c r="B46" s="346"/>
      <c r="C46" s="346"/>
      <c r="D46" s="346"/>
    </row>
    <row r="47" spans="1:4" ht="24.75">
      <c r="A47" s="97"/>
      <c r="B47" s="97"/>
      <c r="C47" s="97"/>
      <c r="D47" s="154" t="s">
        <v>166</v>
      </c>
    </row>
    <row r="48" spans="1:4" ht="24.75">
      <c r="A48" s="166" t="s">
        <v>2</v>
      </c>
      <c r="B48" s="100"/>
      <c r="C48" s="168" t="s">
        <v>59</v>
      </c>
      <c r="D48" s="45"/>
    </row>
    <row r="49" spans="1:4" ht="27.75">
      <c r="A49" s="170" t="s">
        <v>31</v>
      </c>
      <c r="B49" s="103" t="s">
        <v>3</v>
      </c>
      <c r="C49" s="171" t="s">
        <v>4</v>
      </c>
      <c r="D49" s="171" t="s">
        <v>2</v>
      </c>
    </row>
    <row r="50" spans="1:4" ht="24.75">
      <c r="A50" s="347">
        <v>2017</v>
      </c>
      <c r="B50" s="128"/>
      <c r="C50" s="174"/>
      <c r="D50" s="174"/>
    </row>
    <row r="51" spans="1:4" ht="24.75">
      <c r="A51" s="108">
        <v>316519</v>
      </c>
      <c r="B51" s="115" t="s">
        <v>607</v>
      </c>
      <c r="C51" s="113">
        <v>21878176</v>
      </c>
      <c r="D51" s="114">
        <v>495074</v>
      </c>
    </row>
    <row r="52" spans="1:4" ht="24.75">
      <c r="A52" s="119" t="s">
        <v>183</v>
      </c>
      <c r="B52" s="115" t="s">
        <v>386</v>
      </c>
      <c r="C52" s="113">
        <v>863912</v>
      </c>
      <c r="D52" s="114">
        <v>23011</v>
      </c>
    </row>
    <row r="53" spans="1:4" ht="24.75">
      <c r="A53" s="114">
        <v>2284440</v>
      </c>
      <c r="B53" s="115" t="s">
        <v>608</v>
      </c>
      <c r="C53" s="113">
        <v>67250218</v>
      </c>
      <c r="D53" s="114">
        <v>15208687</v>
      </c>
    </row>
    <row r="54" spans="1:4" ht="24.75">
      <c r="A54" s="114">
        <v>4498073</v>
      </c>
      <c r="B54" s="115" t="s">
        <v>119</v>
      </c>
      <c r="C54" s="116">
        <v>36484119</v>
      </c>
      <c r="D54" s="114">
        <v>8261227</v>
      </c>
    </row>
    <row r="55" spans="1:4" ht="24.75">
      <c r="A55" s="119" t="s">
        <v>183</v>
      </c>
      <c r="B55" s="115" t="s">
        <v>120</v>
      </c>
      <c r="C55" s="113">
        <v>753120</v>
      </c>
      <c r="D55" s="119" t="s">
        <v>183</v>
      </c>
    </row>
    <row r="56" spans="1:4" ht="24.75">
      <c r="A56" s="114">
        <v>100960600</v>
      </c>
      <c r="B56" s="115" t="s">
        <v>191</v>
      </c>
      <c r="C56" s="116">
        <v>186454568</v>
      </c>
      <c r="D56" s="114">
        <v>129146411</v>
      </c>
    </row>
    <row r="57" spans="1:4" ht="24.75">
      <c r="A57" s="114">
        <v>4695303</v>
      </c>
      <c r="B57" s="115" t="s">
        <v>609</v>
      </c>
      <c r="C57" s="113">
        <v>57312483</v>
      </c>
      <c r="D57" s="114">
        <v>13251890</v>
      </c>
    </row>
    <row r="58" spans="1:4" ht="24.75">
      <c r="A58" s="114">
        <v>3000000</v>
      </c>
      <c r="B58" s="115" t="s">
        <v>574</v>
      </c>
      <c r="C58" s="113">
        <v>34120123</v>
      </c>
      <c r="D58" s="114">
        <v>3600121</v>
      </c>
    </row>
    <row r="59" spans="1:4" ht="24.75">
      <c r="A59" s="119" t="s">
        <v>183</v>
      </c>
      <c r="B59" s="115" t="s">
        <v>128</v>
      </c>
      <c r="C59" s="113">
        <v>38198</v>
      </c>
      <c r="D59" s="119" t="s">
        <v>183</v>
      </c>
    </row>
    <row r="60" spans="1:4" ht="24.75">
      <c r="A60" s="119" t="s">
        <v>183</v>
      </c>
      <c r="B60" s="115" t="s">
        <v>129</v>
      </c>
      <c r="C60" s="113">
        <v>2447776</v>
      </c>
      <c r="D60" s="114">
        <v>400000</v>
      </c>
    </row>
    <row r="61" spans="1:4" ht="24.75">
      <c r="A61" s="111">
        <v>577468</v>
      </c>
      <c r="B61" s="115" t="s">
        <v>180</v>
      </c>
      <c r="C61" s="113">
        <v>15473643</v>
      </c>
      <c r="D61" s="113">
        <v>290217</v>
      </c>
    </row>
    <row r="62" spans="1:4" ht="24.75">
      <c r="A62" s="114">
        <v>343929</v>
      </c>
      <c r="B62" s="115" t="s">
        <v>131</v>
      </c>
      <c r="C62" s="113">
        <v>4857158</v>
      </c>
      <c r="D62" s="116">
        <v>872820</v>
      </c>
    </row>
    <row r="63" spans="1:4" ht="24.75">
      <c r="A63" s="114">
        <v>9810076</v>
      </c>
      <c r="B63" s="115" t="s">
        <v>132</v>
      </c>
      <c r="C63" s="113">
        <v>78019743</v>
      </c>
      <c r="D63" s="116">
        <v>10126397</v>
      </c>
    </row>
    <row r="64" spans="1:4" ht="24.75">
      <c r="A64" s="114">
        <v>4999764</v>
      </c>
      <c r="B64" s="115" t="s">
        <v>133</v>
      </c>
      <c r="C64" s="113">
        <v>47826000</v>
      </c>
      <c r="D64" s="116">
        <v>6301181</v>
      </c>
    </row>
    <row r="65" spans="1:4" ht="24.75">
      <c r="A65" s="111">
        <v>582</v>
      </c>
      <c r="B65" s="115" t="s">
        <v>342</v>
      </c>
      <c r="C65" s="113">
        <v>21252721</v>
      </c>
      <c r="D65" s="113">
        <v>93750</v>
      </c>
    </row>
    <row r="66" spans="1:4" ht="24.75">
      <c r="A66" s="111">
        <v>7993749</v>
      </c>
      <c r="B66" s="115" t="s">
        <v>135</v>
      </c>
      <c r="C66" s="113">
        <v>60940833</v>
      </c>
      <c r="D66" s="113">
        <v>9099283</v>
      </c>
    </row>
    <row r="67" spans="1:4" ht="24.75">
      <c r="A67" s="111">
        <v>43194</v>
      </c>
      <c r="B67" s="115" t="s">
        <v>136</v>
      </c>
      <c r="C67" s="113">
        <v>6603450</v>
      </c>
      <c r="D67" s="113">
        <v>754056</v>
      </c>
    </row>
    <row r="68" spans="1:4" ht="24.75">
      <c r="A68" s="111">
        <v>499946</v>
      </c>
      <c r="B68" s="115" t="s">
        <v>137</v>
      </c>
      <c r="C68" s="113">
        <v>14234575</v>
      </c>
      <c r="D68" s="113">
        <v>499990</v>
      </c>
    </row>
    <row r="69" spans="1:4" ht="24.75">
      <c r="A69" s="111">
        <v>59999410</v>
      </c>
      <c r="B69" s="115" t="s">
        <v>209</v>
      </c>
      <c r="C69" s="113">
        <v>411715764</v>
      </c>
      <c r="D69" s="113">
        <v>79289529</v>
      </c>
    </row>
    <row r="70" spans="1:4" ht="24.75">
      <c r="A70" s="111">
        <v>4210784</v>
      </c>
      <c r="B70" s="115" t="s">
        <v>140</v>
      </c>
      <c r="C70" s="113">
        <v>21639876</v>
      </c>
      <c r="D70" s="113">
        <v>3690990</v>
      </c>
    </row>
    <row r="71" spans="1:4" ht="24.75">
      <c r="A71" s="111">
        <v>43038</v>
      </c>
      <c r="B71" s="115" t="s">
        <v>610</v>
      </c>
      <c r="C71" s="113">
        <v>71242</v>
      </c>
      <c r="D71" s="113">
        <v>22288</v>
      </c>
    </row>
    <row r="72" spans="1:4" ht="24.75">
      <c r="A72" s="111">
        <v>151299852</v>
      </c>
      <c r="B72" s="115" t="s">
        <v>142</v>
      </c>
      <c r="C72" s="113">
        <v>367464327</v>
      </c>
      <c r="D72" s="113">
        <v>40000000</v>
      </c>
    </row>
    <row r="73" spans="1:4" ht="24.75">
      <c r="A73" s="111"/>
      <c r="B73" s="115" t="s">
        <v>611</v>
      </c>
      <c r="C73" s="113">
        <v>60836790</v>
      </c>
      <c r="D73" s="113"/>
    </row>
    <row r="74" spans="1:4" ht="24.75">
      <c r="A74" s="111">
        <v>938257</v>
      </c>
      <c r="B74" s="115" t="s">
        <v>612</v>
      </c>
      <c r="C74" s="113">
        <v>31635474</v>
      </c>
      <c r="D74" s="113">
        <v>800000</v>
      </c>
    </row>
    <row r="75" spans="1:4" ht="24.75">
      <c r="A75" s="111">
        <v>197531</v>
      </c>
      <c r="B75" s="115" t="s">
        <v>613</v>
      </c>
      <c r="C75" s="113">
        <v>2344252</v>
      </c>
      <c r="D75" s="113">
        <v>729646</v>
      </c>
    </row>
    <row r="76" spans="1:4" ht="24.75">
      <c r="A76" s="111">
        <v>977685</v>
      </c>
      <c r="B76" s="115" t="s">
        <v>146</v>
      </c>
      <c r="C76" s="113">
        <v>12058114</v>
      </c>
      <c r="D76" s="113">
        <v>986180</v>
      </c>
    </row>
    <row r="77" spans="1:4" ht="24.75">
      <c r="A77" s="111">
        <v>700522</v>
      </c>
      <c r="B77" s="115" t="s">
        <v>149</v>
      </c>
      <c r="C77" s="113">
        <v>622141</v>
      </c>
      <c r="D77" s="113">
        <v>395516</v>
      </c>
    </row>
    <row r="78" spans="1:4" ht="24.75">
      <c r="A78" s="111">
        <v>413017</v>
      </c>
      <c r="B78" s="115" t="s">
        <v>150</v>
      </c>
      <c r="C78" s="113">
        <v>6502297</v>
      </c>
      <c r="D78" s="113">
        <v>3499930</v>
      </c>
    </row>
    <row r="79" spans="1:4" ht="24.75">
      <c r="A79" s="111"/>
      <c r="B79" s="115" t="s">
        <v>351</v>
      </c>
      <c r="C79" s="113">
        <v>51728000</v>
      </c>
      <c r="D79" s="113">
        <v>6691995</v>
      </c>
    </row>
    <row r="80" spans="1:4" ht="24.75">
      <c r="A80" s="132">
        <f>SUM(A10:A38,A51:A79)</f>
        <v>1334102939</v>
      </c>
      <c r="B80" s="195" t="s">
        <v>578</v>
      </c>
      <c r="C80" s="134">
        <f>SUM(C10:C34,C35:C79)</f>
        <v>6621965851</v>
      </c>
      <c r="D80" s="134">
        <f>SUM(D10:D34,D35:D79)</f>
        <v>1199873990</v>
      </c>
    </row>
    <row r="81" spans="1:4" ht="24.75">
      <c r="A81" s="299" t="s">
        <v>183</v>
      </c>
      <c r="B81" s="133" t="s">
        <v>614</v>
      </c>
      <c r="C81" s="134">
        <v>1200000000</v>
      </c>
      <c r="D81" s="299" t="s">
        <v>183</v>
      </c>
    </row>
    <row r="82" spans="1:4" ht="12.75">
      <c r="A82" s="364" t="s">
        <v>615</v>
      </c>
      <c r="B82" s="364"/>
      <c r="C82" s="364"/>
      <c r="D82" s="364"/>
    </row>
  </sheetData>
  <sheetProtection/>
  <mergeCells count="10">
    <mergeCell ref="A45:D45"/>
    <mergeCell ref="C49:C50"/>
    <mergeCell ref="D49:D50"/>
    <mergeCell ref="A82:D82"/>
    <mergeCell ref="A2:D2"/>
    <mergeCell ref="A4:D4"/>
    <mergeCell ref="C8:C9"/>
    <mergeCell ref="D8:D9"/>
    <mergeCell ref="A43:D43"/>
    <mergeCell ref="A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4.28125" style="0" bestFit="1" customWidth="1"/>
    <col min="2" max="2" width="4.57421875" style="0" bestFit="1" customWidth="1"/>
    <col min="3" max="3" width="53.57421875" style="0" bestFit="1" customWidth="1"/>
    <col min="4" max="5" width="14.28125" style="0" bestFit="1" customWidth="1"/>
  </cols>
  <sheetData>
    <row r="1" spans="1:5" ht="24.75">
      <c r="A1" s="91" t="s">
        <v>616</v>
      </c>
      <c r="B1" s="91"/>
      <c r="C1" s="91"/>
      <c r="D1" s="91"/>
      <c r="E1" s="91"/>
    </row>
    <row r="2" spans="1:5" ht="27.75">
      <c r="A2" s="96" t="s">
        <v>601</v>
      </c>
      <c r="B2" s="135"/>
      <c r="C2" s="135"/>
      <c r="D2" s="135"/>
      <c r="E2" s="135"/>
    </row>
    <row r="3" spans="1:5" ht="27.75">
      <c r="A3" s="363" t="s">
        <v>617</v>
      </c>
      <c r="B3" s="363"/>
      <c r="C3" s="363"/>
      <c r="D3" s="363"/>
      <c r="E3" s="363"/>
    </row>
    <row r="4" spans="1:5" ht="27.75">
      <c r="A4" s="96" t="s">
        <v>286</v>
      </c>
      <c r="B4" s="135"/>
      <c r="C4" s="135"/>
      <c r="D4" s="135"/>
      <c r="E4" s="135"/>
    </row>
    <row r="5" spans="1:5" ht="24.75">
      <c r="A5" s="97"/>
      <c r="B5" s="136"/>
      <c r="C5" s="97"/>
      <c r="D5" s="97"/>
      <c r="E5" s="154" t="s">
        <v>166</v>
      </c>
    </row>
    <row r="6" spans="1:5" ht="24.75">
      <c r="A6" s="166" t="s">
        <v>2</v>
      </c>
      <c r="B6" s="137"/>
      <c r="C6" s="138"/>
      <c r="D6" s="350" t="s">
        <v>59</v>
      </c>
      <c r="E6" s="351"/>
    </row>
    <row r="7" spans="1:5" ht="27.75">
      <c r="A7" s="170" t="s">
        <v>31</v>
      </c>
      <c r="B7" s="36" t="s">
        <v>3</v>
      </c>
      <c r="C7" s="365"/>
      <c r="D7" s="171" t="s">
        <v>355</v>
      </c>
      <c r="E7" s="171" t="s">
        <v>2</v>
      </c>
    </row>
    <row r="8" spans="1:5" ht="24.75">
      <c r="A8" s="172">
        <v>2017</v>
      </c>
      <c r="B8" s="141"/>
      <c r="C8" s="142"/>
      <c r="D8" s="174"/>
      <c r="E8" s="174"/>
    </row>
    <row r="9" spans="1:5" ht="24.75">
      <c r="A9" s="366"/>
      <c r="B9" s="144" t="s">
        <v>5</v>
      </c>
      <c r="C9" s="145" t="s">
        <v>168</v>
      </c>
      <c r="D9" s="366"/>
      <c r="E9" s="366"/>
    </row>
    <row r="10" spans="1:5" ht="24.75">
      <c r="A10" s="111">
        <v>19798624</v>
      </c>
      <c r="B10" s="33"/>
      <c r="C10" s="146" t="s">
        <v>88</v>
      </c>
      <c r="D10" s="111">
        <v>176686238</v>
      </c>
      <c r="E10" s="111">
        <v>39814153</v>
      </c>
    </row>
    <row r="11" spans="1:5" ht="24.75">
      <c r="A11" s="111">
        <v>69999987</v>
      </c>
      <c r="B11" s="33"/>
      <c r="C11" s="146" t="s">
        <v>325</v>
      </c>
      <c r="D11" s="111">
        <v>340826205</v>
      </c>
      <c r="E11" s="111">
        <v>69999856</v>
      </c>
    </row>
    <row r="12" spans="1:5" ht="24.75">
      <c r="A12" s="119" t="s">
        <v>618</v>
      </c>
      <c r="B12" s="33"/>
      <c r="C12" s="146" t="s">
        <v>90</v>
      </c>
      <c r="D12" s="111">
        <v>8484715</v>
      </c>
      <c r="E12" s="111">
        <v>1607047</v>
      </c>
    </row>
    <row r="13" spans="1:5" ht="24.75">
      <c r="A13" s="111">
        <v>71918</v>
      </c>
      <c r="B13" s="33"/>
      <c r="C13" s="146" t="s">
        <v>326</v>
      </c>
      <c r="D13" s="111">
        <v>1787067</v>
      </c>
      <c r="E13" s="111">
        <v>127843</v>
      </c>
    </row>
    <row r="14" spans="1:5" ht="24.75">
      <c r="A14" s="111">
        <v>590000</v>
      </c>
      <c r="B14" s="33"/>
      <c r="C14" s="146" t="s">
        <v>91</v>
      </c>
      <c r="D14" s="111">
        <v>476467</v>
      </c>
      <c r="E14" s="119" t="s">
        <v>618</v>
      </c>
    </row>
    <row r="15" spans="1:5" ht="24.75">
      <c r="A15" s="111">
        <v>1517749</v>
      </c>
      <c r="B15" s="33"/>
      <c r="C15" s="146" t="s">
        <v>92</v>
      </c>
      <c r="D15" s="111">
        <v>5896000</v>
      </c>
      <c r="E15" s="111">
        <v>2546744</v>
      </c>
    </row>
    <row r="16" spans="1:5" ht="24.75">
      <c r="A16" s="111">
        <v>7097418</v>
      </c>
      <c r="B16" s="33"/>
      <c r="C16" s="146" t="s">
        <v>93</v>
      </c>
      <c r="D16" s="111">
        <v>74076198</v>
      </c>
      <c r="E16" s="111">
        <v>3999857</v>
      </c>
    </row>
    <row r="17" spans="1:5" ht="24.75">
      <c r="A17" s="119" t="s">
        <v>618</v>
      </c>
      <c r="B17" s="33"/>
      <c r="C17" s="146" t="s">
        <v>107</v>
      </c>
      <c r="D17" s="111">
        <v>1501</v>
      </c>
      <c r="E17" s="119" t="s">
        <v>618</v>
      </c>
    </row>
    <row r="18" spans="1:5" ht="24.75">
      <c r="A18" s="119" t="s">
        <v>618</v>
      </c>
      <c r="B18" s="33"/>
      <c r="C18" s="146" t="s">
        <v>110</v>
      </c>
      <c r="D18" s="111">
        <v>319155</v>
      </c>
      <c r="E18" s="119" t="s">
        <v>618</v>
      </c>
    </row>
    <row r="19" spans="1:5" ht="24.75">
      <c r="A19" s="119" t="s">
        <v>618</v>
      </c>
      <c r="B19" s="33"/>
      <c r="C19" s="146" t="s">
        <v>111</v>
      </c>
      <c r="D19" s="111">
        <v>182918</v>
      </c>
      <c r="E19" s="119" t="s">
        <v>618</v>
      </c>
    </row>
    <row r="20" spans="1:5" ht="24.75">
      <c r="A20" s="119" t="s">
        <v>618</v>
      </c>
      <c r="B20" s="33"/>
      <c r="C20" s="146" t="s">
        <v>128</v>
      </c>
      <c r="D20" s="111">
        <v>38198</v>
      </c>
      <c r="E20" s="119" t="s">
        <v>618</v>
      </c>
    </row>
    <row r="21" spans="1:5" ht="24.75">
      <c r="A21" s="119" t="s">
        <v>618</v>
      </c>
      <c r="B21" s="33"/>
      <c r="C21" s="146" t="s">
        <v>129</v>
      </c>
      <c r="D21" s="111">
        <v>2447776</v>
      </c>
      <c r="E21" s="111">
        <v>400000</v>
      </c>
    </row>
    <row r="22" spans="1:5" ht="24.75">
      <c r="A22" s="111">
        <v>43194</v>
      </c>
      <c r="B22" s="33"/>
      <c r="C22" s="146" t="s">
        <v>136</v>
      </c>
      <c r="D22" s="111">
        <v>6603450</v>
      </c>
      <c r="E22" s="111">
        <v>754056</v>
      </c>
    </row>
    <row r="23" spans="1:5" ht="24.75">
      <c r="A23" s="119" t="s">
        <v>618</v>
      </c>
      <c r="B23" s="33"/>
      <c r="C23" s="146" t="s">
        <v>619</v>
      </c>
      <c r="D23" s="111">
        <v>60836790</v>
      </c>
      <c r="E23" s="119" t="s">
        <v>618</v>
      </c>
    </row>
    <row r="24" spans="1:5" ht="24.75">
      <c r="A24" s="353">
        <f>SUM(A10:A23)</f>
        <v>99118890</v>
      </c>
      <c r="B24" s="149"/>
      <c r="C24" s="367" t="s">
        <v>176</v>
      </c>
      <c r="D24" s="353">
        <f>SUM(D10:D23)</f>
        <v>678662678</v>
      </c>
      <c r="E24" s="353">
        <f>SUM(E10:E23)</f>
        <v>119249556</v>
      </c>
    </row>
    <row r="25" spans="1:5" ht="24.75">
      <c r="A25" s="148"/>
      <c r="B25" s="31" t="s">
        <v>7</v>
      </c>
      <c r="C25" s="145" t="s">
        <v>620</v>
      </c>
      <c r="D25" s="148"/>
      <c r="E25" s="148"/>
    </row>
    <row r="26" spans="1:5" ht="24.75">
      <c r="A26" s="111">
        <v>3362858</v>
      </c>
      <c r="B26" s="33"/>
      <c r="C26" s="146" t="s">
        <v>94</v>
      </c>
      <c r="D26" s="111">
        <v>12199823</v>
      </c>
      <c r="E26" s="111">
        <v>1615229</v>
      </c>
    </row>
    <row r="27" spans="1:5" ht="24.75">
      <c r="A27" s="111">
        <v>1119344</v>
      </c>
      <c r="B27" s="33"/>
      <c r="C27" s="146" t="s">
        <v>99</v>
      </c>
      <c r="D27" s="111">
        <v>9645177</v>
      </c>
      <c r="E27" s="111">
        <v>1999821</v>
      </c>
    </row>
    <row r="28" spans="1:5" ht="24.75">
      <c r="A28" s="111">
        <v>49130</v>
      </c>
      <c r="B28" s="33"/>
      <c r="C28" s="146" t="s">
        <v>109</v>
      </c>
      <c r="D28" s="111">
        <v>284656</v>
      </c>
      <c r="E28" s="111">
        <v>128201</v>
      </c>
    </row>
    <row r="29" spans="1:5" ht="24.75">
      <c r="A29" s="111">
        <v>577468</v>
      </c>
      <c r="B29" s="33"/>
      <c r="C29" s="146" t="s">
        <v>130</v>
      </c>
      <c r="D29" s="111">
        <v>15473643</v>
      </c>
      <c r="E29" s="111">
        <v>290217</v>
      </c>
    </row>
    <row r="30" spans="1:5" ht="24.75">
      <c r="A30" s="111">
        <v>938257</v>
      </c>
      <c r="B30" s="33"/>
      <c r="C30" s="146" t="s">
        <v>621</v>
      </c>
      <c r="D30" s="111">
        <v>31635474</v>
      </c>
      <c r="E30" s="111">
        <v>800000</v>
      </c>
    </row>
    <row r="31" spans="1:5" ht="24.75">
      <c r="A31" s="353">
        <f>SUM(A26:A30)</f>
        <v>6047057</v>
      </c>
      <c r="B31" s="149"/>
      <c r="C31" s="367" t="s">
        <v>184</v>
      </c>
      <c r="D31" s="353">
        <f>SUM(D26:D30)</f>
        <v>69238773</v>
      </c>
      <c r="E31" s="353">
        <f>SUM(E26:E30)</f>
        <v>4833468</v>
      </c>
    </row>
    <row r="32" spans="1:5" ht="24.75">
      <c r="A32" s="148"/>
      <c r="B32" s="31" t="s">
        <v>8</v>
      </c>
      <c r="C32" s="145" t="s">
        <v>187</v>
      </c>
      <c r="D32" s="148"/>
      <c r="E32" s="148"/>
    </row>
    <row r="33" spans="1:5" ht="24.75">
      <c r="A33" s="119" t="s">
        <v>618</v>
      </c>
      <c r="B33" s="33"/>
      <c r="C33" s="147" t="s">
        <v>88</v>
      </c>
      <c r="D33" s="111">
        <v>2581766</v>
      </c>
      <c r="E33" s="119" t="s">
        <v>618</v>
      </c>
    </row>
    <row r="34" spans="1:5" ht="24.75">
      <c r="A34" s="111">
        <v>49140819</v>
      </c>
      <c r="B34" s="33"/>
      <c r="C34" s="151" t="s">
        <v>101</v>
      </c>
      <c r="D34" s="111">
        <v>128062286</v>
      </c>
      <c r="E34" s="111">
        <v>39995677</v>
      </c>
    </row>
    <row r="35" spans="1:5" ht="24.75">
      <c r="A35" s="111">
        <v>5865043</v>
      </c>
      <c r="B35" s="33"/>
      <c r="C35" s="151" t="s">
        <v>113</v>
      </c>
      <c r="D35" s="111">
        <v>60601318</v>
      </c>
      <c r="E35" s="111">
        <v>7055022</v>
      </c>
    </row>
    <row r="36" spans="1:5" ht="24.75">
      <c r="A36" s="119" t="s">
        <v>618</v>
      </c>
      <c r="B36" s="33"/>
      <c r="C36" s="146" t="s">
        <v>120</v>
      </c>
      <c r="D36" s="111">
        <v>753120</v>
      </c>
      <c r="E36" s="119" t="s">
        <v>618</v>
      </c>
    </row>
    <row r="37" spans="1:5" ht="24.75">
      <c r="A37" s="111">
        <v>100960600</v>
      </c>
      <c r="B37" s="33"/>
      <c r="C37" s="146" t="s">
        <v>191</v>
      </c>
      <c r="D37" s="111">
        <v>186454568</v>
      </c>
      <c r="E37" s="111">
        <v>129146411</v>
      </c>
    </row>
    <row r="38" spans="1:5" ht="24.75">
      <c r="A38" s="111">
        <v>4999764</v>
      </c>
      <c r="B38" s="33"/>
      <c r="C38" s="146" t="s">
        <v>133</v>
      </c>
      <c r="D38" s="111">
        <v>47826000</v>
      </c>
      <c r="E38" s="111">
        <v>6301181</v>
      </c>
    </row>
    <row r="39" spans="1:5" ht="24.75">
      <c r="A39" s="111">
        <v>582</v>
      </c>
      <c r="B39" s="33"/>
      <c r="C39" s="146" t="s">
        <v>342</v>
      </c>
      <c r="D39" s="111">
        <v>21252721</v>
      </c>
      <c r="E39" s="111">
        <v>93750</v>
      </c>
    </row>
    <row r="40" spans="1:5" ht="24.75">
      <c r="A40" s="111">
        <v>6588354</v>
      </c>
      <c r="B40" s="33"/>
      <c r="C40" s="146" t="s">
        <v>367</v>
      </c>
      <c r="D40" s="111">
        <v>56267194</v>
      </c>
      <c r="E40" s="111">
        <v>7559069</v>
      </c>
    </row>
    <row r="41" spans="1:5" ht="24.75">
      <c r="A41" s="111">
        <v>43038</v>
      </c>
      <c r="B41" s="33"/>
      <c r="C41" s="146" t="s">
        <v>610</v>
      </c>
      <c r="D41" s="111">
        <v>71242</v>
      </c>
      <c r="E41" s="111">
        <v>22288</v>
      </c>
    </row>
    <row r="42" spans="1:5" ht="24.75">
      <c r="A42" s="111">
        <v>197531</v>
      </c>
      <c r="B42" s="33"/>
      <c r="C42" s="146" t="s">
        <v>195</v>
      </c>
      <c r="D42" s="111">
        <v>2344252</v>
      </c>
      <c r="E42" s="111">
        <v>729646</v>
      </c>
    </row>
    <row r="43" spans="1:5" ht="24.75">
      <c r="A43" s="354">
        <f>SUM(A33:A42)</f>
        <v>167795731</v>
      </c>
      <c r="B43" s="149"/>
      <c r="C43" s="359" t="s">
        <v>196</v>
      </c>
      <c r="D43" s="354">
        <f>SUM(D33:D42)</f>
        <v>506214467</v>
      </c>
      <c r="E43" s="354">
        <f>SUM(E33:E42)</f>
        <v>190903044</v>
      </c>
    </row>
    <row r="44" spans="1:5" ht="24.75">
      <c r="A44" s="148"/>
      <c r="B44" s="144" t="s">
        <v>9</v>
      </c>
      <c r="C44" s="145" t="s">
        <v>197</v>
      </c>
      <c r="D44" s="148"/>
      <c r="E44" s="148"/>
    </row>
    <row r="45" spans="1:5" ht="24.75">
      <c r="A45" s="111">
        <v>20615209</v>
      </c>
      <c r="B45" s="33"/>
      <c r="C45" s="146" t="s">
        <v>100</v>
      </c>
      <c r="D45" s="111">
        <v>444777524</v>
      </c>
      <c r="E45" s="111">
        <v>25526022</v>
      </c>
    </row>
    <row r="46" spans="1:5" ht="24.75">
      <c r="A46" s="354">
        <f>SUM(A44:A45)</f>
        <v>20615209</v>
      </c>
      <c r="B46" s="149"/>
      <c r="C46" s="359" t="s">
        <v>198</v>
      </c>
      <c r="D46" s="354">
        <f>SUM(D44:D45)</f>
        <v>444777524</v>
      </c>
      <c r="E46" s="354">
        <f>SUM(E44:E45)</f>
        <v>25526022</v>
      </c>
    </row>
    <row r="47" spans="1:5" ht="12.75">
      <c r="A47" s="1"/>
      <c r="B47" s="1"/>
      <c r="C47" s="160" t="s">
        <v>622</v>
      </c>
      <c r="D47" s="1"/>
      <c r="E47" s="1"/>
    </row>
    <row r="48" spans="1:5" ht="12.75">
      <c r="A48" s="1"/>
      <c r="B48" s="1"/>
      <c r="C48" s="1"/>
      <c r="D48" s="1"/>
      <c r="E48" s="1"/>
    </row>
    <row r="49" spans="1:5" ht="24.75">
      <c r="A49" s="91" t="s">
        <v>623</v>
      </c>
      <c r="B49" s="91"/>
      <c r="C49" s="91"/>
      <c r="D49" s="91"/>
      <c r="E49" s="91"/>
    </row>
    <row r="50" spans="1:5" ht="27.75">
      <c r="A50" s="96" t="s">
        <v>601</v>
      </c>
      <c r="B50" s="135"/>
      <c r="C50" s="135"/>
      <c r="D50" s="135"/>
      <c r="E50" s="135"/>
    </row>
    <row r="51" spans="1:5" ht="27.75">
      <c r="A51" s="363" t="s">
        <v>617</v>
      </c>
      <c r="B51" s="363"/>
      <c r="C51" s="363"/>
      <c r="D51" s="363"/>
      <c r="E51" s="363"/>
    </row>
    <row r="52" spans="1:5" ht="27.75">
      <c r="A52" s="96" t="s">
        <v>286</v>
      </c>
      <c r="B52" s="135"/>
      <c r="C52" s="135"/>
      <c r="D52" s="135"/>
      <c r="E52" s="135"/>
    </row>
    <row r="53" spans="1:5" ht="24.75">
      <c r="A53" s="97"/>
      <c r="B53" s="136"/>
      <c r="C53" s="97"/>
      <c r="D53" s="97"/>
      <c r="E53" s="154" t="s">
        <v>166</v>
      </c>
    </row>
    <row r="54" spans="1:5" ht="24.75">
      <c r="A54" s="166" t="s">
        <v>2</v>
      </c>
      <c r="B54" s="137"/>
      <c r="C54" s="138"/>
      <c r="D54" s="350" t="s">
        <v>59</v>
      </c>
      <c r="E54" s="351"/>
    </row>
    <row r="55" spans="1:5" ht="27.75">
      <c r="A55" s="170" t="s">
        <v>31</v>
      </c>
      <c r="B55" s="36" t="s">
        <v>3</v>
      </c>
      <c r="C55" s="365"/>
      <c r="D55" s="171" t="s">
        <v>355</v>
      </c>
      <c r="E55" s="171" t="s">
        <v>2</v>
      </c>
    </row>
    <row r="56" spans="1:5" ht="24.75">
      <c r="A56" s="172" t="s">
        <v>408</v>
      </c>
      <c r="B56" s="141"/>
      <c r="C56" s="142"/>
      <c r="D56" s="174"/>
      <c r="E56" s="174"/>
    </row>
    <row r="57" spans="1:5" ht="24.75">
      <c r="A57" s="148"/>
      <c r="B57" s="31" t="s">
        <v>10</v>
      </c>
      <c r="C57" s="145" t="s">
        <v>199</v>
      </c>
      <c r="D57" s="148"/>
      <c r="E57" s="148"/>
    </row>
    <row r="58" spans="1:5" ht="24.75">
      <c r="A58" s="111">
        <v>2824814</v>
      </c>
      <c r="B58" s="33"/>
      <c r="C58" s="146" t="s">
        <v>102</v>
      </c>
      <c r="D58" s="111">
        <v>33144863</v>
      </c>
      <c r="E58" s="111">
        <v>1417684</v>
      </c>
    </row>
    <row r="59" spans="1:5" ht="24.75">
      <c r="A59" s="111">
        <v>199470</v>
      </c>
      <c r="B59" s="33"/>
      <c r="C59" s="146" t="s">
        <v>112</v>
      </c>
      <c r="D59" s="111">
        <v>2912722</v>
      </c>
      <c r="E59" s="111">
        <v>243334</v>
      </c>
    </row>
    <row r="60" spans="1:5" ht="24.75">
      <c r="A60" s="111">
        <v>1405395</v>
      </c>
      <c r="B60" s="33"/>
      <c r="C60" s="146" t="s">
        <v>201</v>
      </c>
      <c r="D60" s="111">
        <v>4673639</v>
      </c>
      <c r="E60" s="111">
        <v>1540214</v>
      </c>
    </row>
    <row r="61" spans="1:5" ht="24.75">
      <c r="A61" s="119" t="s">
        <v>618</v>
      </c>
      <c r="B61" s="33"/>
      <c r="C61" s="146" t="s">
        <v>351</v>
      </c>
      <c r="D61" s="111">
        <v>32260000</v>
      </c>
      <c r="E61" s="111">
        <v>180092</v>
      </c>
    </row>
    <row r="62" spans="1:5" ht="24.75">
      <c r="A62" s="354">
        <f>SUM(A58:A60)</f>
        <v>4429679</v>
      </c>
      <c r="B62" s="149"/>
      <c r="C62" s="359" t="s">
        <v>202</v>
      </c>
      <c r="D62" s="354">
        <f>SUM(D58:D61)</f>
        <v>72991224</v>
      </c>
      <c r="E62" s="354">
        <f>SUM(E58:E61)</f>
        <v>3381324</v>
      </c>
    </row>
    <row r="63" spans="1:5" ht="24.75">
      <c r="A63" s="309"/>
      <c r="B63" s="31" t="s">
        <v>13</v>
      </c>
      <c r="C63" s="162" t="s">
        <v>288</v>
      </c>
      <c r="D63" s="309"/>
      <c r="E63" s="309"/>
    </row>
    <row r="64" spans="1:5" ht="24.75">
      <c r="A64" s="111">
        <v>53778573</v>
      </c>
      <c r="B64" s="33"/>
      <c r="C64" s="146" t="s">
        <v>88</v>
      </c>
      <c r="D64" s="111">
        <v>313906059</v>
      </c>
      <c r="E64" s="111">
        <v>54996312</v>
      </c>
    </row>
    <row r="65" spans="1:5" ht="24.75">
      <c r="A65" s="111">
        <v>128961996</v>
      </c>
      <c r="B65" s="33"/>
      <c r="C65" s="146" t="s">
        <v>624</v>
      </c>
      <c r="D65" s="111">
        <v>365221891</v>
      </c>
      <c r="E65" s="111">
        <v>121244850</v>
      </c>
    </row>
    <row r="66" spans="1:5" ht="24.75">
      <c r="A66" s="111">
        <v>35091695</v>
      </c>
      <c r="B66" s="33"/>
      <c r="C66" s="146" t="s">
        <v>625</v>
      </c>
      <c r="D66" s="111">
        <v>190210333</v>
      </c>
      <c r="E66" s="111">
        <v>37041431</v>
      </c>
    </row>
    <row r="67" spans="1:5" ht="24.75">
      <c r="A67" s="111">
        <v>14857234</v>
      </c>
      <c r="B67" s="33"/>
      <c r="C67" s="146" t="s">
        <v>626</v>
      </c>
      <c r="D67" s="111">
        <v>74568544</v>
      </c>
      <c r="E67" s="111">
        <v>11451190</v>
      </c>
    </row>
    <row r="68" spans="1:5" ht="24.75">
      <c r="A68" s="111">
        <v>24986271</v>
      </c>
      <c r="B68" s="32"/>
      <c r="C68" s="146" t="s">
        <v>108</v>
      </c>
      <c r="D68" s="111">
        <v>104139320</v>
      </c>
      <c r="E68" s="111">
        <v>33450009</v>
      </c>
    </row>
    <row r="69" spans="1:5" ht="24.75">
      <c r="A69" s="111">
        <v>499946</v>
      </c>
      <c r="B69" s="32"/>
      <c r="C69" s="146" t="s">
        <v>137</v>
      </c>
      <c r="D69" s="111">
        <v>14234575</v>
      </c>
      <c r="E69" s="111">
        <v>499990</v>
      </c>
    </row>
    <row r="70" spans="1:5" ht="24.75">
      <c r="A70" s="111">
        <v>59999410</v>
      </c>
      <c r="B70" s="32"/>
      <c r="C70" s="146" t="s">
        <v>209</v>
      </c>
      <c r="D70" s="111">
        <v>411715764</v>
      </c>
      <c r="E70" s="111">
        <v>79289529</v>
      </c>
    </row>
    <row r="71" spans="1:5" ht="24.75">
      <c r="A71" s="111"/>
      <c r="B71" s="32"/>
      <c r="C71" s="146" t="s">
        <v>351</v>
      </c>
      <c r="D71" s="111">
        <v>790000</v>
      </c>
      <c r="E71" s="111">
        <v>39109</v>
      </c>
    </row>
    <row r="72" spans="1:5" ht="24.75">
      <c r="A72" s="353">
        <f>SUM(A64:A70)</f>
        <v>318175125</v>
      </c>
      <c r="B72" s="368"/>
      <c r="C72" s="367" t="s">
        <v>291</v>
      </c>
      <c r="D72" s="353">
        <f>SUM(D64:D71)</f>
        <v>1474786486</v>
      </c>
      <c r="E72" s="353">
        <f>SUM(E64:E71)</f>
        <v>338012420</v>
      </c>
    </row>
    <row r="73" spans="1:5" ht="24.75">
      <c r="A73" s="148"/>
      <c r="B73" s="31" t="s">
        <v>33</v>
      </c>
      <c r="C73" s="358" t="s">
        <v>627</v>
      </c>
      <c r="D73" s="148"/>
      <c r="E73" s="148"/>
    </row>
    <row r="74" spans="1:5" ht="24.75">
      <c r="A74" s="119" t="s">
        <v>618</v>
      </c>
      <c r="B74" s="33"/>
      <c r="C74" s="146" t="s">
        <v>628</v>
      </c>
      <c r="D74" s="111">
        <v>7780910</v>
      </c>
      <c r="E74" s="111">
        <v>3233574</v>
      </c>
    </row>
    <row r="75" spans="1:5" ht="24.75">
      <c r="A75" s="111">
        <v>72390</v>
      </c>
      <c r="B75" s="33"/>
      <c r="C75" s="146" t="s">
        <v>95</v>
      </c>
      <c r="D75" s="111">
        <v>10636454</v>
      </c>
      <c r="E75" s="111">
        <v>101402</v>
      </c>
    </row>
    <row r="76" spans="1:5" ht="24.75">
      <c r="A76" s="111">
        <v>2530624</v>
      </c>
      <c r="B76" s="33"/>
      <c r="C76" s="146" t="s">
        <v>215</v>
      </c>
      <c r="D76" s="111">
        <v>110849942</v>
      </c>
      <c r="E76" s="111">
        <v>2199958</v>
      </c>
    </row>
    <row r="77" spans="1:5" ht="24.75">
      <c r="A77" s="111">
        <v>4498073</v>
      </c>
      <c r="B77" s="33"/>
      <c r="C77" s="146" t="s">
        <v>119</v>
      </c>
      <c r="D77" s="111">
        <v>36484119</v>
      </c>
      <c r="E77" s="111">
        <v>8261227</v>
      </c>
    </row>
    <row r="78" spans="1:5" ht="24.75">
      <c r="A78" s="111">
        <v>3000000</v>
      </c>
      <c r="B78" s="33"/>
      <c r="C78" s="146" t="s">
        <v>127</v>
      </c>
      <c r="D78" s="111">
        <v>34120123</v>
      </c>
      <c r="E78" s="111">
        <v>3600121</v>
      </c>
    </row>
    <row r="79" spans="1:5" ht="24.75">
      <c r="A79" s="111">
        <v>343929</v>
      </c>
      <c r="B79" s="33"/>
      <c r="C79" s="146" t="s">
        <v>629</v>
      </c>
      <c r="D79" s="111">
        <v>4857158</v>
      </c>
      <c r="E79" s="111">
        <v>872820</v>
      </c>
    </row>
    <row r="80" spans="1:5" ht="24.75">
      <c r="A80" s="111">
        <v>4210784</v>
      </c>
      <c r="B80" s="33"/>
      <c r="C80" s="146" t="s">
        <v>140</v>
      </c>
      <c r="D80" s="111">
        <v>21639876</v>
      </c>
      <c r="E80" s="111">
        <v>3690990</v>
      </c>
    </row>
    <row r="81" spans="1:5" ht="24.75">
      <c r="A81" s="111">
        <v>413017</v>
      </c>
      <c r="B81" s="33"/>
      <c r="C81" s="146" t="s">
        <v>150</v>
      </c>
      <c r="D81" s="119">
        <v>6502297</v>
      </c>
      <c r="E81" s="111">
        <v>3499930</v>
      </c>
    </row>
    <row r="82" spans="1:5" ht="24.75">
      <c r="A82" s="354">
        <f>SUM(A74:A81)</f>
        <v>15068817</v>
      </c>
      <c r="B82" s="149"/>
      <c r="C82" s="359" t="s">
        <v>630</v>
      </c>
      <c r="D82" s="354">
        <f>SUM(D74:D81)</f>
        <v>232870879</v>
      </c>
      <c r="E82" s="354">
        <f>SUM(E74:E81)</f>
        <v>25460022</v>
      </c>
    </row>
    <row r="83" spans="1:5" ht="24.75">
      <c r="A83" s="148"/>
      <c r="B83" s="31" t="s">
        <v>14</v>
      </c>
      <c r="C83" s="145" t="s">
        <v>221</v>
      </c>
      <c r="D83" s="148"/>
      <c r="E83" s="148"/>
    </row>
    <row r="84" spans="1:5" ht="24.75">
      <c r="A84" s="111">
        <v>83297</v>
      </c>
      <c r="B84" s="33"/>
      <c r="C84" s="146" t="s">
        <v>97</v>
      </c>
      <c r="D84" s="111">
        <v>4665532</v>
      </c>
      <c r="E84" s="111">
        <v>129991</v>
      </c>
    </row>
    <row r="85" spans="1:5" ht="24.75">
      <c r="A85" s="354">
        <f>SUM(A84:A84)</f>
        <v>83297</v>
      </c>
      <c r="B85" s="149"/>
      <c r="C85" s="369" t="s">
        <v>223</v>
      </c>
      <c r="D85" s="354">
        <f>SUM(D84:D84)</f>
        <v>4665532</v>
      </c>
      <c r="E85" s="354">
        <f>SUM(E84:E84)</f>
        <v>129991</v>
      </c>
    </row>
    <row r="86" spans="1:5" ht="24.75">
      <c r="A86" s="148"/>
      <c r="B86" s="144" t="s">
        <v>16</v>
      </c>
      <c r="C86" s="145" t="s">
        <v>224</v>
      </c>
      <c r="D86" s="148"/>
      <c r="E86" s="148"/>
    </row>
    <row r="87" spans="1:5" ht="24.75">
      <c r="A87" s="111">
        <v>9333269</v>
      </c>
      <c r="B87" s="33"/>
      <c r="C87" s="146" t="s">
        <v>595</v>
      </c>
      <c r="D87" s="111">
        <v>10228945</v>
      </c>
      <c r="E87" s="111">
        <v>4999999</v>
      </c>
    </row>
    <row r="88" spans="1:5" ht="24.75">
      <c r="A88" s="111">
        <v>19995306</v>
      </c>
      <c r="B88" s="33"/>
      <c r="C88" s="146" t="s">
        <v>225</v>
      </c>
      <c r="D88" s="111">
        <v>126185309</v>
      </c>
      <c r="E88" s="111">
        <v>20027342</v>
      </c>
    </row>
    <row r="89" spans="1:5" ht="24.75">
      <c r="A89" s="354">
        <f>SUM(A87:A88)</f>
        <v>29328575</v>
      </c>
      <c r="B89" s="149"/>
      <c r="C89" s="359" t="s">
        <v>226</v>
      </c>
      <c r="D89" s="354">
        <f>SUM(D87:D88)</f>
        <v>136414254</v>
      </c>
      <c r="E89" s="354">
        <f>SUM(E87:E88)</f>
        <v>25027341</v>
      </c>
    </row>
    <row r="90" spans="1:5" ht="12.75">
      <c r="A90" s="1"/>
      <c r="B90" s="1"/>
      <c r="C90" s="287" t="s">
        <v>631</v>
      </c>
      <c r="D90" s="1"/>
      <c r="E90" s="1"/>
    </row>
    <row r="92" spans="1:5" ht="24.75">
      <c r="A92" s="91" t="s">
        <v>632</v>
      </c>
      <c r="B92" s="91"/>
      <c r="C92" s="91"/>
      <c r="D92" s="91"/>
      <c r="E92" s="91"/>
    </row>
    <row r="93" spans="1:5" ht="27.75">
      <c r="A93" s="96" t="s">
        <v>601</v>
      </c>
      <c r="B93" s="135"/>
      <c r="C93" s="135"/>
      <c r="D93" s="135"/>
      <c r="E93" s="135"/>
    </row>
    <row r="94" spans="1:5" ht="27.75">
      <c r="A94" s="363" t="s">
        <v>617</v>
      </c>
      <c r="B94" s="363"/>
      <c r="C94" s="363"/>
      <c r="D94" s="363"/>
      <c r="E94" s="363"/>
    </row>
    <row r="95" spans="1:5" ht="27.75">
      <c r="A95" s="96" t="s">
        <v>286</v>
      </c>
      <c r="B95" s="135"/>
      <c r="C95" s="135"/>
      <c r="D95" s="135"/>
      <c r="E95" s="135"/>
    </row>
    <row r="96" spans="1:5" ht="24.75">
      <c r="A96" s="97"/>
      <c r="B96" s="136"/>
      <c r="C96" s="97"/>
      <c r="D96" s="97"/>
      <c r="E96" s="154" t="s">
        <v>166</v>
      </c>
    </row>
    <row r="97" spans="1:5" ht="24.75">
      <c r="A97" s="166" t="s">
        <v>2</v>
      </c>
      <c r="B97" s="137"/>
      <c r="C97" s="138"/>
      <c r="D97" s="350" t="s">
        <v>59</v>
      </c>
      <c r="E97" s="351"/>
    </row>
    <row r="98" spans="1:5" ht="27.75">
      <c r="A98" s="170" t="s">
        <v>31</v>
      </c>
      <c r="B98" s="36" t="s">
        <v>3</v>
      </c>
      <c r="C98" s="365"/>
      <c r="D98" s="171" t="s">
        <v>355</v>
      </c>
      <c r="E98" s="171" t="s">
        <v>2</v>
      </c>
    </row>
    <row r="99" spans="1:5" ht="24.75">
      <c r="A99" s="172" t="s">
        <v>408</v>
      </c>
      <c r="B99" s="141"/>
      <c r="C99" s="128"/>
      <c r="D99" s="174"/>
      <c r="E99" s="174"/>
    </row>
    <row r="100" spans="1:5" ht="24.75">
      <c r="A100" s="148"/>
      <c r="B100" s="144" t="s">
        <v>17</v>
      </c>
      <c r="C100" s="145" t="s">
        <v>633</v>
      </c>
      <c r="D100" s="148"/>
      <c r="E100" s="148"/>
    </row>
    <row r="101" spans="1:5" ht="24.75">
      <c r="A101" s="111">
        <v>2456265</v>
      </c>
      <c r="B101" s="33"/>
      <c r="C101" s="147" t="s">
        <v>634</v>
      </c>
      <c r="D101" s="111">
        <v>24624343</v>
      </c>
      <c r="E101" s="111">
        <v>66014</v>
      </c>
    </row>
    <row r="102" spans="1:5" ht="24.75">
      <c r="A102" s="354">
        <f>SUM(A101)</f>
        <v>2456265</v>
      </c>
      <c r="B102" s="149"/>
      <c r="C102" s="369" t="s">
        <v>635</v>
      </c>
      <c r="D102" s="354">
        <f>SUM(D101)</f>
        <v>24624343</v>
      </c>
      <c r="E102" s="354">
        <f>SUM(E101)</f>
        <v>66014</v>
      </c>
    </row>
    <row r="103" spans="1:5" ht="24.75">
      <c r="A103" s="309"/>
      <c r="B103" s="31" t="s">
        <v>19</v>
      </c>
      <c r="C103" s="162" t="s">
        <v>636</v>
      </c>
      <c r="D103" s="309"/>
      <c r="E103" s="309"/>
    </row>
    <row r="104" spans="1:5" ht="24.75">
      <c r="A104" s="111">
        <v>499897851</v>
      </c>
      <c r="B104" s="31"/>
      <c r="C104" s="146" t="s">
        <v>637</v>
      </c>
      <c r="D104" s="111">
        <v>2340349250</v>
      </c>
      <c r="E104" s="111">
        <v>373725482</v>
      </c>
    </row>
    <row r="105" spans="1:5" ht="24.75">
      <c r="A105" s="111">
        <v>102132</v>
      </c>
      <c r="B105" s="31"/>
      <c r="C105" s="146" t="s">
        <v>638</v>
      </c>
      <c r="D105" s="111">
        <v>772673</v>
      </c>
      <c r="E105" s="111">
        <v>108230</v>
      </c>
    </row>
    <row r="106" spans="1:5" ht="24.75">
      <c r="A106" s="119" t="s">
        <v>618</v>
      </c>
      <c r="B106" s="31"/>
      <c r="C106" s="146" t="s">
        <v>639</v>
      </c>
      <c r="D106" s="111">
        <v>7829587</v>
      </c>
      <c r="E106" s="111">
        <v>5823950</v>
      </c>
    </row>
    <row r="107" spans="1:5" ht="24.75">
      <c r="A107" s="111">
        <v>2284440</v>
      </c>
      <c r="B107" s="33"/>
      <c r="C107" s="146" t="s">
        <v>394</v>
      </c>
      <c r="D107" s="111">
        <v>67250218</v>
      </c>
      <c r="E107" s="111">
        <v>15208687</v>
      </c>
    </row>
    <row r="108" spans="1:5" ht="24.75">
      <c r="A108" s="111">
        <v>977685</v>
      </c>
      <c r="B108" s="33"/>
      <c r="C108" s="146" t="s">
        <v>146</v>
      </c>
      <c r="D108" s="111">
        <v>12058114</v>
      </c>
      <c r="E108" s="111">
        <v>986181</v>
      </c>
    </row>
    <row r="109" spans="1:5" ht="24.75">
      <c r="A109" s="119" t="s">
        <v>618</v>
      </c>
      <c r="B109" s="33"/>
      <c r="C109" s="146" t="s">
        <v>351</v>
      </c>
      <c r="D109" s="111">
        <v>808000</v>
      </c>
      <c r="E109" s="111">
        <v>31234</v>
      </c>
    </row>
    <row r="110" spans="1:5" ht="24.75">
      <c r="A110" s="353">
        <f>SUM(A104:A108)</f>
        <v>503262108</v>
      </c>
      <c r="B110" s="149"/>
      <c r="C110" s="367" t="s">
        <v>640</v>
      </c>
      <c r="D110" s="353">
        <f>SUM(D104:D109)</f>
        <v>2429067842</v>
      </c>
      <c r="E110" s="353">
        <f>SUM(E104:E109)</f>
        <v>395883764</v>
      </c>
    </row>
    <row r="111" spans="1:5" ht="24.75">
      <c r="A111" s="148"/>
      <c r="B111" s="31" t="s">
        <v>20</v>
      </c>
      <c r="C111" s="145" t="s">
        <v>641</v>
      </c>
      <c r="D111" s="148"/>
      <c r="E111" s="148"/>
    </row>
    <row r="112" spans="1:5" ht="24.75">
      <c r="A112" s="111">
        <v>899914</v>
      </c>
      <c r="B112" s="33"/>
      <c r="C112" s="146" t="s">
        <v>642</v>
      </c>
      <c r="D112" s="111">
        <v>3621067</v>
      </c>
      <c r="E112" s="111">
        <v>667577</v>
      </c>
    </row>
    <row r="113" spans="1:5" ht="24.75">
      <c r="A113" s="111">
        <v>316519</v>
      </c>
      <c r="B113" s="33"/>
      <c r="C113" s="146" t="s">
        <v>643</v>
      </c>
      <c r="D113" s="111">
        <v>21878176</v>
      </c>
      <c r="E113" s="111">
        <v>495074</v>
      </c>
    </row>
    <row r="114" spans="1:5" ht="24.75">
      <c r="A114" s="119" t="s">
        <v>618</v>
      </c>
      <c r="B114" s="33"/>
      <c r="C114" s="147" t="s">
        <v>644</v>
      </c>
      <c r="D114" s="111">
        <v>863912</v>
      </c>
      <c r="E114" s="111">
        <v>23010</v>
      </c>
    </row>
    <row r="115" spans="1:5" ht="24.75">
      <c r="A115" s="111">
        <v>4695303</v>
      </c>
      <c r="B115" s="33"/>
      <c r="C115" s="146" t="s">
        <v>609</v>
      </c>
      <c r="D115" s="111">
        <v>57312483</v>
      </c>
      <c r="E115" s="111">
        <v>13251890</v>
      </c>
    </row>
    <row r="116" spans="1:5" ht="24.75">
      <c r="A116" s="111">
        <v>9810076</v>
      </c>
      <c r="B116" s="33"/>
      <c r="C116" s="146" t="s">
        <v>645</v>
      </c>
      <c r="D116" s="111">
        <v>78019743</v>
      </c>
      <c r="E116" s="111">
        <v>10126397</v>
      </c>
    </row>
    <row r="117" spans="1:5" ht="24.75">
      <c r="A117" s="119">
        <v>151299852</v>
      </c>
      <c r="B117" s="33"/>
      <c r="C117" s="146" t="s">
        <v>142</v>
      </c>
      <c r="D117" s="111">
        <v>367464327</v>
      </c>
      <c r="E117" s="111">
        <v>40000000</v>
      </c>
    </row>
    <row r="118" spans="1:5" ht="24.75">
      <c r="A118" s="111">
        <v>700522</v>
      </c>
      <c r="B118" s="33"/>
      <c r="C118" s="146" t="s">
        <v>149</v>
      </c>
      <c r="D118" s="111">
        <v>622141</v>
      </c>
      <c r="E118" s="111">
        <v>395516</v>
      </c>
    </row>
    <row r="119" spans="1:5" ht="24.75">
      <c r="A119" s="119" t="s">
        <v>618</v>
      </c>
      <c r="B119" s="33"/>
      <c r="C119" s="146" t="s">
        <v>351</v>
      </c>
      <c r="D119" s="111">
        <v>17870000</v>
      </c>
      <c r="E119" s="111">
        <v>6441560</v>
      </c>
    </row>
    <row r="120" spans="1:5" ht="24.75">
      <c r="A120" s="354">
        <f>SUM(A112:A118)</f>
        <v>167722186</v>
      </c>
      <c r="B120" s="149"/>
      <c r="C120" s="359" t="s">
        <v>646</v>
      </c>
      <c r="D120" s="354">
        <f>SUM(D112:D119)</f>
        <v>547651849</v>
      </c>
      <c r="E120" s="354">
        <f>SUM(E112:E119)</f>
        <v>71401024</v>
      </c>
    </row>
    <row r="121" spans="1:5" ht="24.75">
      <c r="A121" s="354">
        <f>SUM(A24,+A31,+A43,A46,+A62,+A72,+A82,+A85,+A89,+A102,+A110,+A120)</f>
        <v>1334102939</v>
      </c>
      <c r="B121" s="149"/>
      <c r="C121" s="359" t="s">
        <v>160</v>
      </c>
      <c r="D121" s="354">
        <f>SUM(D24,+D31,+D43,D46,+D62,+D72,+D82,+D85,+D89,+D102,+D110,+D120)</f>
        <v>6621965851</v>
      </c>
      <c r="E121" s="354">
        <f>SUM(E24,+E31,+E43,E46,+E62,+E72,+E82,+E85,+E89,+E102,+E110,+E120)</f>
        <v>1199873990</v>
      </c>
    </row>
    <row r="122" spans="1:5" ht="24.75">
      <c r="A122" s="119" t="s">
        <v>647</v>
      </c>
      <c r="B122" s="149"/>
      <c r="C122" s="359" t="s">
        <v>648</v>
      </c>
      <c r="D122" s="354">
        <v>1200000000</v>
      </c>
      <c r="E122" s="119" t="s">
        <v>647</v>
      </c>
    </row>
    <row r="123" spans="1:5" ht="23.25">
      <c r="A123" s="303"/>
      <c r="B123" s="303"/>
      <c r="C123" s="303"/>
      <c r="D123" s="303"/>
      <c r="E123" s="303"/>
    </row>
    <row r="124" spans="1:5" ht="12.75">
      <c r="A124" s="1"/>
      <c r="B124" s="1"/>
      <c r="C124" s="160" t="s">
        <v>649</v>
      </c>
      <c r="D124" s="1"/>
      <c r="E124" s="1"/>
    </row>
  </sheetData>
  <sheetProtection/>
  <mergeCells count="13">
    <mergeCell ref="A123:E123"/>
    <mergeCell ref="D55:D56"/>
    <mergeCell ref="E55:E56"/>
    <mergeCell ref="A92:E92"/>
    <mergeCell ref="A94:E94"/>
    <mergeCell ref="D98:D99"/>
    <mergeCell ref="E98:E99"/>
    <mergeCell ref="A1:E1"/>
    <mergeCell ref="A3:E3"/>
    <mergeCell ref="D7:D8"/>
    <mergeCell ref="E7:E8"/>
    <mergeCell ref="A49:E49"/>
    <mergeCell ref="A51:E5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4.28125" style="0" bestFit="1" customWidth="1"/>
    <col min="2" max="2" width="37.57421875" style="0" bestFit="1" customWidth="1"/>
    <col min="3" max="3" width="14.28125" style="0" bestFit="1" customWidth="1"/>
    <col min="4" max="4" width="14.8515625" style="0" bestFit="1" customWidth="1"/>
  </cols>
  <sheetData>
    <row r="1" spans="1:4" ht="23.25">
      <c r="A1" s="370" t="s">
        <v>650</v>
      </c>
      <c r="B1" s="370"/>
      <c r="C1" s="370"/>
      <c r="D1" s="370"/>
    </row>
    <row r="2" spans="1:4" ht="27.75">
      <c r="A2" s="363" t="s">
        <v>651</v>
      </c>
      <c r="B2" s="363"/>
      <c r="C2" s="363"/>
      <c r="D2" s="363"/>
    </row>
    <row r="3" spans="1:4" ht="27.75">
      <c r="A3" s="371" t="s">
        <v>652</v>
      </c>
      <c r="B3" s="371"/>
      <c r="C3" s="371"/>
      <c r="D3" s="371"/>
    </row>
    <row r="4" spans="1:4" ht="23.25">
      <c r="A4" s="3"/>
      <c r="B4" s="372"/>
      <c r="C4" s="37"/>
      <c r="D4" s="373" t="s">
        <v>653</v>
      </c>
    </row>
    <row r="5" spans="1:4" ht="24.75">
      <c r="A5" s="374" t="s">
        <v>167</v>
      </c>
      <c r="B5" s="375"/>
      <c r="C5" s="376" t="s">
        <v>59</v>
      </c>
      <c r="D5" s="377"/>
    </row>
    <row r="6" spans="1:4" ht="27.75">
      <c r="A6" s="378" t="s">
        <v>31</v>
      </c>
      <c r="B6" s="379" t="s">
        <v>3</v>
      </c>
      <c r="C6" s="171" t="s">
        <v>4</v>
      </c>
      <c r="D6" s="380" t="s">
        <v>2</v>
      </c>
    </row>
    <row r="7" spans="1:4" ht="24.75">
      <c r="A7" s="381" t="s">
        <v>654</v>
      </c>
      <c r="B7" s="382"/>
      <c r="C7" s="174"/>
      <c r="D7" s="383"/>
    </row>
    <row r="8" spans="1:4" ht="24.75">
      <c r="A8" s="384"/>
      <c r="B8" s="385" t="s">
        <v>655</v>
      </c>
      <c r="C8" s="386"/>
      <c r="D8" s="384"/>
    </row>
    <row r="9" spans="1:4" ht="24.75">
      <c r="A9" s="111">
        <v>2730</v>
      </c>
      <c r="B9" s="285" t="s">
        <v>656</v>
      </c>
      <c r="C9" s="111">
        <v>4362255</v>
      </c>
      <c r="D9" s="111">
        <v>0</v>
      </c>
    </row>
    <row r="10" spans="1:4" ht="24.75">
      <c r="A10" s="111">
        <v>10545</v>
      </c>
      <c r="B10" s="285" t="s">
        <v>657</v>
      </c>
      <c r="C10" s="111">
        <v>213477</v>
      </c>
      <c r="D10" s="111">
        <v>97206</v>
      </c>
    </row>
    <row r="11" spans="1:4" ht="24.75">
      <c r="A11" s="111">
        <v>19157115</v>
      </c>
      <c r="B11" s="285" t="s">
        <v>658</v>
      </c>
      <c r="C11" s="111">
        <v>42523949</v>
      </c>
      <c r="D11" s="111">
        <v>14656093</v>
      </c>
    </row>
    <row r="12" spans="1:4" ht="24.75">
      <c r="A12" s="111">
        <v>12504650</v>
      </c>
      <c r="B12" s="285" t="s">
        <v>659</v>
      </c>
      <c r="C12" s="111">
        <v>100648834</v>
      </c>
      <c r="D12" s="111">
        <v>13467031</v>
      </c>
    </row>
    <row r="13" spans="1:4" ht="24.75">
      <c r="A13" s="111">
        <v>6153302</v>
      </c>
      <c r="B13" s="285" t="s">
        <v>660</v>
      </c>
      <c r="C13" s="111">
        <v>38138059</v>
      </c>
      <c r="D13" s="111">
        <v>5649961</v>
      </c>
    </row>
    <row r="14" spans="1:4" ht="24.75">
      <c r="A14" s="152">
        <f>SUM(A9:A13)</f>
        <v>37828342</v>
      </c>
      <c r="B14" s="387" t="s">
        <v>661</v>
      </c>
      <c r="C14" s="152">
        <f>SUM(C9:C13)</f>
        <v>185886574</v>
      </c>
      <c r="D14" s="152">
        <f>SUM(D9:D13)</f>
        <v>33870291</v>
      </c>
    </row>
    <row r="15" spans="1:4" ht="24.75">
      <c r="A15" s="111"/>
      <c r="B15" s="385" t="s">
        <v>662</v>
      </c>
      <c r="C15" s="111"/>
      <c r="D15" s="111"/>
    </row>
    <row r="16" spans="1:4" ht="24.75">
      <c r="A16" s="111">
        <v>150904840</v>
      </c>
      <c r="B16" s="285" t="s">
        <v>663</v>
      </c>
      <c r="C16" s="111">
        <v>392496287</v>
      </c>
      <c r="D16" s="111">
        <v>125873843</v>
      </c>
    </row>
    <row r="17" spans="1:4" ht="24.75">
      <c r="A17" s="111">
        <v>946469</v>
      </c>
      <c r="B17" s="285" t="s">
        <v>664</v>
      </c>
      <c r="C17" s="111">
        <v>5833206</v>
      </c>
      <c r="D17" s="111">
        <v>1455417</v>
      </c>
    </row>
    <row r="18" spans="1:4" ht="24.75">
      <c r="A18" s="111">
        <v>2321</v>
      </c>
      <c r="B18" s="285" t="s">
        <v>665</v>
      </c>
      <c r="C18" s="111">
        <v>5092027</v>
      </c>
      <c r="D18" s="111">
        <v>145931</v>
      </c>
    </row>
    <row r="19" spans="1:4" ht="24.75">
      <c r="A19" s="111">
        <v>62671170</v>
      </c>
      <c r="B19" s="285" t="s">
        <v>666</v>
      </c>
      <c r="C19" s="111">
        <v>424701856</v>
      </c>
      <c r="D19" s="111">
        <v>81660441</v>
      </c>
    </row>
    <row r="20" spans="1:4" ht="24.75">
      <c r="A20" s="111">
        <v>502274</v>
      </c>
      <c r="B20" s="388" t="s">
        <v>667</v>
      </c>
      <c r="C20" s="111">
        <v>19230139</v>
      </c>
      <c r="D20" s="111">
        <v>6050312</v>
      </c>
    </row>
    <row r="21" spans="1:4" ht="24.75">
      <c r="A21" s="111">
        <v>7223107</v>
      </c>
      <c r="B21" s="285" t="s">
        <v>668</v>
      </c>
      <c r="C21" s="111">
        <v>80876385</v>
      </c>
      <c r="D21" s="111">
        <v>7814469</v>
      </c>
    </row>
    <row r="22" spans="1:4" ht="24.75">
      <c r="A22" s="152">
        <f>SUM(A16:A21)</f>
        <v>222250181</v>
      </c>
      <c r="B22" s="387" t="s">
        <v>669</v>
      </c>
      <c r="C22" s="152">
        <f>SUM(C16:C21)</f>
        <v>928229900</v>
      </c>
      <c r="D22" s="152">
        <f>SUM(D16:D21)</f>
        <v>223000413</v>
      </c>
    </row>
    <row r="23" spans="1:4" ht="24.75">
      <c r="A23" s="384"/>
      <c r="B23" s="385" t="s">
        <v>670</v>
      </c>
      <c r="C23" s="386"/>
      <c r="D23" s="384"/>
    </row>
    <row r="24" spans="1:4" ht="24.75">
      <c r="A24" s="111">
        <v>156734263</v>
      </c>
      <c r="B24" s="285" t="s">
        <v>671</v>
      </c>
      <c r="C24" s="111">
        <v>427541564</v>
      </c>
      <c r="D24" s="111">
        <v>180459435</v>
      </c>
    </row>
    <row r="25" spans="1:4" ht="24.75">
      <c r="A25" s="111">
        <v>5005154</v>
      </c>
      <c r="B25" s="285" t="s">
        <v>672</v>
      </c>
      <c r="C25" s="111">
        <v>76648541</v>
      </c>
      <c r="D25" s="111">
        <v>6287339</v>
      </c>
    </row>
    <row r="26" spans="1:4" ht="24.75">
      <c r="A26" s="111">
        <v>35107576</v>
      </c>
      <c r="B26" s="285" t="s">
        <v>673</v>
      </c>
      <c r="C26" s="111">
        <v>508122616</v>
      </c>
      <c r="D26" s="111">
        <v>42065584</v>
      </c>
    </row>
    <row r="27" spans="1:4" ht="24.75">
      <c r="A27" s="111">
        <v>18628769</v>
      </c>
      <c r="B27" s="285" t="s">
        <v>674</v>
      </c>
      <c r="C27" s="111">
        <v>338667025</v>
      </c>
      <c r="D27" s="111">
        <v>24470374</v>
      </c>
    </row>
    <row r="28" spans="1:4" ht="24.75">
      <c r="A28" s="111">
        <v>3889514</v>
      </c>
      <c r="B28" s="285" t="s">
        <v>675</v>
      </c>
      <c r="C28" s="111">
        <v>40689066</v>
      </c>
      <c r="D28" s="111">
        <v>3225647</v>
      </c>
    </row>
    <row r="29" spans="1:4" ht="24.75">
      <c r="A29" s="111">
        <v>11618579</v>
      </c>
      <c r="B29" s="285" t="s">
        <v>676</v>
      </c>
      <c r="C29" s="111">
        <v>40724032</v>
      </c>
      <c r="D29" s="111">
        <v>9475445</v>
      </c>
    </row>
    <row r="30" spans="1:4" ht="24.75">
      <c r="A30" s="152">
        <f>SUM(A24:A29)</f>
        <v>230983855</v>
      </c>
      <c r="B30" s="387" t="s">
        <v>677</v>
      </c>
      <c r="C30" s="152">
        <f>SUM(C24:C29)</f>
        <v>1432392844</v>
      </c>
      <c r="D30" s="152">
        <f>SUM(D24:D29)</f>
        <v>265983824</v>
      </c>
    </row>
    <row r="31" spans="1:4" ht="24.75">
      <c r="A31" s="389"/>
      <c r="B31" s="385" t="s">
        <v>678</v>
      </c>
      <c r="C31" s="390"/>
      <c r="D31" s="389"/>
    </row>
    <row r="32" spans="1:4" ht="24.75">
      <c r="A32" s="111">
        <v>295812981</v>
      </c>
      <c r="B32" s="285" t="s">
        <v>679</v>
      </c>
      <c r="C32" s="111">
        <v>2213403792</v>
      </c>
      <c r="D32" s="111">
        <v>342112285</v>
      </c>
    </row>
    <row r="33" spans="1:4" ht="24.75">
      <c r="A33" s="111">
        <v>292594190</v>
      </c>
      <c r="B33" s="285" t="s">
        <v>680</v>
      </c>
      <c r="C33" s="111">
        <v>393957174</v>
      </c>
      <c r="D33" s="111">
        <v>121759952</v>
      </c>
    </row>
    <row r="34" spans="1:4" ht="24.75">
      <c r="A34" s="111">
        <v>91258996</v>
      </c>
      <c r="B34" s="285" t="s">
        <v>681</v>
      </c>
      <c r="C34" s="111">
        <v>472242757</v>
      </c>
      <c r="D34" s="111">
        <v>49777080</v>
      </c>
    </row>
    <row r="35" spans="1:4" ht="24.75">
      <c r="A35" s="111">
        <v>14162697</v>
      </c>
      <c r="B35" s="285" t="s">
        <v>682</v>
      </c>
      <c r="C35" s="111">
        <v>79093791</v>
      </c>
      <c r="D35" s="111">
        <v>11750425</v>
      </c>
    </row>
    <row r="36" spans="1:4" ht="24.75">
      <c r="A36" s="111">
        <v>45561584</v>
      </c>
      <c r="B36" s="285" t="s">
        <v>683</v>
      </c>
      <c r="C36" s="111">
        <v>235794555</v>
      </c>
      <c r="D36" s="111">
        <v>58924102</v>
      </c>
    </row>
    <row r="37" spans="1:4" ht="24.75">
      <c r="A37" s="111">
        <v>96448907</v>
      </c>
      <c r="B37" s="285" t="s">
        <v>684</v>
      </c>
      <c r="C37" s="111">
        <v>646338180</v>
      </c>
      <c r="D37" s="111">
        <v>92024878</v>
      </c>
    </row>
    <row r="38" spans="1:4" ht="24.75">
      <c r="A38" s="111">
        <v>7201206</v>
      </c>
      <c r="B38" s="285" t="s">
        <v>685</v>
      </c>
      <c r="C38" s="111">
        <v>34626284</v>
      </c>
      <c r="D38" s="111">
        <v>670740</v>
      </c>
    </row>
    <row r="39" spans="1:4" ht="24.75">
      <c r="A39" s="152">
        <f>SUM(A32:A38)</f>
        <v>843040561</v>
      </c>
      <c r="B39" s="387" t="s">
        <v>686</v>
      </c>
      <c r="C39" s="152">
        <f>SUM(C32:C38)</f>
        <v>4075456533</v>
      </c>
      <c r="D39" s="152">
        <f>SUM(D32:D38)</f>
        <v>677019462</v>
      </c>
    </row>
    <row r="40" spans="1:4" ht="24.75">
      <c r="A40" s="152">
        <f>SUM(A14,+A22,A30,+A39)</f>
        <v>1334102939</v>
      </c>
      <c r="B40" s="391" t="s">
        <v>687</v>
      </c>
      <c r="C40" s="152">
        <f>SUM(C14,+C22,C30,+C39)</f>
        <v>6621965851</v>
      </c>
      <c r="D40" s="152">
        <f>SUM(D14,+D22,D30,+D39)</f>
        <v>1199873990</v>
      </c>
    </row>
    <row r="41" spans="1:4" ht="18">
      <c r="A41" s="392" t="s">
        <v>54</v>
      </c>
      <c r="B41" s="393" t="s">
        <v>688</v>
      </c>
      <c r="C41" s="152">
        <v>1200000000</v>
      </c>
      <c r="D41" s="392" t="s">
        <v>54</v>
      </c>
    </row>
    <row r="42" spans="1:4" ht="12.75">
      <c r="A42" s="394"/>
      <c r="B42" s="395" t="s">
        <v>689</v>
      </c>
      <c r="C42" s="394"/>
      <c r="D42" s="394"/>
    </row>
  </sheetData>
  <sheetProtection/>
  <mergeCells count="6">
    <mergeCell ref="A1:D1"/>
    <mergeCell ref="A2:D2"/>
    <mergeCell ref="A3:D3"/>
    <mergeCell ref="C5:D5"/>
    <mergeCell ref="C6:C7"/>
    <mergeCell ref="D6:D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8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6.7109375" style="0" customWidth="1"/>
    <col min="2" max="2" width="38.00390625" style="0" bestFit="1" customWidth="1"/>
    <col min="3" max="4" width="14.28125" style="0" bestFit="1" customWidth="1"/>
  </cols>
  <sheetData>
    <row r="2" spans="1:4" ht="24.75">
      <c r="A2" s="91" t="s">
        <v>83</v>
      </c>
      <c r="B2" s="91"/>
      <c r="C2" s="91"/>
      <c r="D2" s="91"/>
    </row>
    <row r="3" spans="1:4" ht="27.75">
      <c r="A3" s="93" t="s">
        <v>84</v>
      </c>
      <c r="B3" s="94"/>
      <c r="C3" s="95"/>
      <c r="D3" s="95"/>
    </row>
    <row r="4" spans="1:4" ht="27.75">
      <c r="A4" s="96" t="s">
        <v>85</v>
      </c>
      <c r="B4" s="95"/>
      <c r="C4" s="95"/>
      <c r="D4" s="95"/>
    </row>
    <row r="5" spans="1:4" ht="23.25">
      <c r="A5" s="97"/>
      <c r="B5" s="97"/>
      <c r="C5" s="97"/>
      <c r="D5" s="98" t="s">
        <v>86</v>
      </c>
    </row>
    <row r="6" spans="1:4" ht="23.25">
      <c r="A6" s="99" t="s">
        <v>2</v>
      </c>
      <c r="B6" s="100"/>
      <c r="C6" s="101" t="s">
        <v>87</v>
      </c>
      <c r="D6" s="45"/>
    </row>
    <row r="7" spans="1:4" ht="27.75">
      <c r="A7" s="102" t="s">
        <v>31</v>
      </c>
      <c r="B7" s="103" t="s">
        <v>3</v>
      </c>
      <c r="C7" s="104" t="s">
        <v>4</v>
      </c>
      <c r="D7" s="104" t="s">
        <v>2</v>
      </c>
    </row>
    <row r="8" spans="1:4" ht="23.25">
      <c r="A8" s="105">
        <v>2017</v>
      </c>
      <c r="B8" s="106"/>
      <c r="C8" s="107"/>
      <c r="D8" s="107"/>
    </row>
    <row r="9" spans="1:4" ht="24.75">
      <c r="A9" s="108">
        <v>14171958</v>
      </c>
      <c r="B9" s="109" t="s">
        <v>88</v>
      </c>
      <c r="C9" s="110">
        <v>11561000</v>
      </c>
      <c r="D9" s="108">
        <v>12038806</v>
      </c>
    </row>
    <row r="10" spans="1:4" ht="24.75">
      <c r="A10" s="111">
        <v>96</v>
      </c>
      <c r="B10" s="112" t="s">
        <v>89</v>
      </c>
      <c r="C10" s="113">
        <v>3000</v>
      </c>
      <c r="D10" s="111">
        <v>90</v>
      </c>
    </row>
    <row r="11" spans="1:4" ht="24.75">
      <c r="A11" s="114">
        <v>10542</v>
      </c>
      <c r="B11" s="115" t="s">
        <v>90</v>
      </c>
      <c r="C11" s="113">
        <v>9000</v>
      </c>
      <c r="D11" s="114">
        <v>4834</v>
      </c>
    </row>
    <row r="12" spans="1:4" ht="24.75">
      <c r="A12" s="114">
        <v>645384</v>
      </c>
      <c r="B12" s="115" t="s">
        <v>91</v>
      </c>
      <c r="C12" s="116">
        <v>568000</v>
      </c>
      <c r="D12" s="114">
        <v>1232739</v>
      </c>
    </row>
    <row r="13" spans="1:4" ht="24.75">
      <c r="A13" s="114">
        <v>402724993</v>
      </c>
      <c r="B13" s="115" t="s">
        <v>92</v>
      </c>
      <c r="C13" s="116">
        <v>775812000</v>
      </c>
      <c r="D13" s="114">
        <v>491625962</v>
      </c>
    </row>
    <row r="14" spans="1:4" ht="24.75">
      <c r="A14" s="114">
        <v>6946261</v>
      </c>
      <c r="B14" s="115" t="s">
        <v>93</v>
      </c>
      <c r="C14" s="116">
        <v>5000000</v>
      </c>
      <c r="D14" s="114">
        <v>8129512</v>
      </c>
    </row>
    <row r="15" spans="1:4" ht="24.75">
      <c r="A15" s="114">
        <v>217078</v>
      </c>
      <c r="B15" s="115" t="s">
        <v>94</v>
      </c>
      <c r="C15" s="116">
        <v>270000</v>
      </c>
      <c r="D15" s="114">
        <v>179084</v>
      </c>
    </row>
    <row r="16" spans="1:4" ht="24.75">
      <c r="A16" s="114">
        <v>591185</v>
      </c>
      <c r="B16" s="115" t="s">
        <v>95</v>
      </c>
      <c r="C16" s="116">
        <v>750000</v>
      </c>
      <c r="D16" s="114">
        <v>631479</v>
      </c>
    </row>
    <row r="17" spans="1:4" ht="24.75">
      <c r="A17" s="114">
        <v>17078940</v>
      </c>
      <c r="B17" s="115" t="s">
        <v>96</v>
      </c>
      <c r="C17" s="116">
        <v>20000000</v>
      </c>
      <c r="D17" s="114">
        <v>18526587</v>
      </c>
    </row>
    <row r="18" spans="1:4" ht="24.75">
      <c r="A18" s="114">
        <v>155045559</v>
      </c>
      <c r="B18" s="115" t="s">
        <v>97</v>
      </c>
      <c r="C18" s="116">
        <v>15236000</v>
      </c>
      <c r="D18" s="114">
        <v>12333253</v>
      </c>
    </row>
    <row r="19" spans="1:4" ht="24.75">
      <c r="A19" s="114">
        <v>7535267</v>
      </c>
      <c r="B19" s="115" t="s">
        <v>98</v>
      </c>
      <c r="C19" s="116">
        <v>8554000</v>
      </c>
      <c r="D19" s="114">
        <v>7721262</v>
      </c>
    </row>
    <row r="20" spans="1:4" ht="24.75">
      <c r="A20" s="114">
        <v>2405220</v>
      </c>
      <c r="B20" s="115" t="s">
        <v>99</v>
      </c>
      <c r="C20" s="116">
        <v>2100000</v>
      </c>
      <c r="D20" s="114">
        <v>2425488</v>
      </c>
    </row>
    <row r="21" spans="1:4" ht="24.75">
      <c r="A21" s="114">
        <v>28072036</v>
      </c>
      <c r="B21" s="115" t="s">
        <v>100</v>
      </c>
      <c r="C21" s="116">
        <v>37846000</v>
      </c>
      <c r="D21" s="114">
        <v>27707457</v>
      </c>
    </row>
    <row r="22" spans="1:4" ht="24.75">
      <c r="A22" s="114">
        <v>2062321</v>
      </c>
      <c r="B22" s="115" t="s">
        <v>101</v>
      </c>
      <c r="C22" s="116">
        <v>3122000</v>
      </c>
      <c r="D22" s="114">
        <v>2090285</v>
      </c>
    </row>
    <row r="23" spans="1:4" ht="24.75">
      <c r="A23" s="114">
        <v>1062924</v>
      </c>
      <c r="B23" s="115" t="s">
        <v>102</v>
      </c>
      <c r="C23" s="116">
        <v>1418000</v>
      </c>
      <c r="D23" s="114">
        <v>1217239</v>
      </c>
    </row>
    <row r="24" spans="1:4" ht="24.75">
      <c r="A24" s="114">
        <v>582330</v>
      </c>
      <c r="B24" s="115" t="s">
        <v>103</v>
      </c>
      <c r="C24" s="116">
        <v>620000</v>
      </c>
      <c r="D24" s="114">
        <v>655446</v>
      </c>
    </row>
    <row r="25" spans="1:4" ht="24.75">
      <c r="A25" s="114">
        <v>15600669</v>
      </c>
      <c r="B25" s="115" t="s">
        <v>104</v>
      </c>
      <c r="C25" s="116">
        <v>23000000</v>
      </c>
      <c r="D25" s="114">
        <v>19105962</v>
      </c>
    </row>
    <row r="26" spans="1:4" ht="24.75">
      <c r="A26" s="114">
        <v>74335536</v>
      </c>
      <c r="B26" s="115" t="s">
        <v>105</v>
      </c>
      <c r="C26" s="116">
        <v>70737000</v>
      </c>
      <c r="D26" s="114">
        <v>79516553</v>
      </c>
    </row>
    <row r="27" spans="1:4" ht="24.75">
      <c r="A27" s="114">
        <v>21359588</v>
      </c>
      <c r="B27" s="115" t="s">
        <v>106</v>
      </c>
      <c r="C27" s="116">
        <v>30944000</v>
      </c>
      <c r="D27" s="114">
        <v>24091289</v>
      </c>
    </row>
    <row r="28" spans="1:4" ht="24.75">
      <c r="A28" s="114">
        <v>1399</v>
      </c>
      <c r="B28" s="115" t="s">
        <v>107</v>
      </c>
      <c r="C28" s="116">
        <v>3000</v>
      </c>
      <c r="D28" s="114">
        <v>895</v>
      </c>
    </row>
    <row r="29" spans="1:4" ht="24.75">
      <c r="A29" s="114">
        <v>16111834</v>
      </c>
      <c r="B29" s="115" t="s">
        <v>108</v>
      </c>
      <c r="C29" s="116">
        <v>26800000</v>
      </c>
      <c r="D29" s="114">
        <v>16327441</v>
      </c>
    </row>
    <row r="30" spans="1:4" ht="24.75">
      <c r="A30" s="114">
        <v>37444</v>
      </c>
      <c r="B30" s="115" t="s">
        <v>109</v>
      </c>
      <c r="C30" s="116">
        <v>7000</v>
      </c>
      <c r="D30" s="114">
        <v>8986</v>
      </c>
    </row>
    <row r="31" spans="1:4" ht="24.75">
      <c r="A31" s="117">
        <v>644339</v>
      </c>
      <c r="B31" s="57" t="s">
        <v>110</v>
      </c>
      <c r="C31" s="118">
        <v>1402000</v>
      </c>
      <c r="D31" s="117">
        <v>766607</v>
      </c>
    </row>
    <row r="32" spans="1:4" ht="24.75">
      <c r="A32" s="114">
        <v>23960</v>
      </c>
      <c r="B32" s="115" t="s">
        <v>111</v>
      </c>
      <c r="C32" s="116">
        <v>6000</v>
      </c>
      <c r="D32" s="114">
        <v>3836</v>
      </c>
    </row>
    <row r="33" spans="1:4" ht="24.75">
      <c r="A33" s="114">
        <v>5723</v>
      </c>
      <c r="B33" s="112" t="s">
        <v>112</v>
      </c>
      <c r="C33" s="116">
        <v>15000</v>
      </c>
      <c r="D33" s="114">
        <v>4606</v>
      </c>
    </row>
    <row r="34" spans="1:4" ht="24.75">
      <c r="A34" s="114">
        <v>822284</v>
      </c>
      <c r="B34" s="112" t="s">
        <v>113</v>
      </c>
      <c r="C34" s="116">
        <v>6584000</v>
      </c>
      <c r="D34" s="114">
        <v>508707</v>
      </c>
    </row>
    <row r="35" spans="1:4" ht="24.75">
      <c r="A35" s="114">
        <v>5600</v>
      </c>
      <c r="B35" s="112" t="s">
        <v>114</v>
      </c>
      <c r="C35" s="116">
        <v>50000</v>
      </c>
      <c r="D35" s="114">
        <v>8400</v>
      </c>
    </row>
    <row r="36" spans="1:4" ht="24.75">
      <c r="A36" s="114">
        <v>89645536</v>
      </c>
      <c r="B36" s="112" t="s">
        <v>115</v>
      </c>
      <c r="C36" s="116">
        <v>98000000</v>
      </c>
      <c r="D36" s="114">
        <v>15883146</v>
      </c>
    </row>
    <row r="37" spans="1:4" ht="24.75">
      <c r="A37" s="114">
        <v>18300</v>
      </c>
      <c r="B37" s="112" t="s">
        <v>116</v>
      </c>
      <c r="C37" s="119" t="s">
        <v>117</v>
      </c>
      <c r="D37" s="119" t="s">
        <v>117</v>
      </c>
    </row>
    <row r="38" spans="1:4" ht="24.75">
      <c r="A38" s="114">
        <v>118806</v>
      </c>
      <c r="B38" s="112" t="s">
        <v>118</v>
      </c>
      <c r="C38" s="119" t="s">
        <v>117</v>
      </c>
      <c r="D38" s="114">
        <v>28077</v>
      </c>
    </row>
    <row r="39" spans="1:4" ht="24.75">
      <c r="A39" s="114">
        <v>513906</v>
      </c>
      <c r="B39" s="112" t="s">
        <v>119</v>
      </c>
      <c r="C39" s="116">
        <v>700000</v>
      </c>
      <c r="D39" s="114">
        <v>552244</v>
      </c>
    </row>
    <row r="40" spans="1:4" ht="24.75">
      <c r="A40" s="120">
        <v>36052</v>
      </c>
      <c r="B40" s="121" t="s">
        <v>120</v>
      </c>
      <c r="C40" s="114">
        <v>759000</v>
      </c>
      <c r="D40" s="120">
        <v>23965</v>
      </c>
    </row>
    <row r="41" spans="1:4" ht="15">
      <c r="A41" s="122"/>
      <c r="B41" s="122"/>
      <c r="C41" s="122"/>
      <c r="D41" s="122"/>
    </row>
    <row r="42" ht="12.75">
      <c r="B42" s="61" t="s">
        <v>121</v>
      </c>
    </row>
    <row r="44" spans="1:4" ht="24.75">
      <c r="A44" s="91" t="s">
        <v>122</v>
      </c>
      <c r="B44" s="91"/>
      <c r="C44" s="91"/>
      <c r="D44" s="91"/>
    </row>
    <row r="45" spans="1:4" ht="27.75">
      <c r="A45" s="123" t="s">
        <v>84</v>
      </c>
      <c r="B45" s="124"/>
      <c r="C45" s="124"/>
      <c r="D45" s="95"/>
    </row>
    <row r="46" spans="1:4" ht="27.75">
      <c r="A46" s="125" t="s">
        <v>123</v>
      </c>
      <c r="B46" s="126"/>
      <c r="C46" s="124"/>
      <c r="D46" s="95"/>
    </row>
    <row r="47" spans="1:4" ht="23.25">
      <c r="A47" s="97"/>
      <c r="B47" s="97"/>
      <c r="C47" s="97"/>
      <c r="D47" s="98" t="s">
        <v>86</v>
      </c>
    </row>
    <row r="48" spans="1:4" ht="23.25">
      <c r="A48" s="99" t="s">
        <v>2</v>
      </c>
      <c r="B48" s="100"/>
      <c r="C48" s="101" t="s">
        <v>59</v>
      </c>
      <c r="D48" s="45"/>
    </row>
    <row r="49" spans="1:4" ht="27.75">
      <c r="A49" s="102" t="s">
        <v>31</v>
      </c>
      <c r="B49" s="103" t="s">
        <v>3</v>
      </c>
      <c r="C49" s="104" t="s">
        <v>4</v>
      </c>
      <c r="D49" s="104" t="s">
        <v>2</v>
      </c>
    </row>
    <row r="50" spans="1:4" ht="23.25">
      <c r="A50" s="127">
        <v>2017</v>
      </c>
      <c r="B50" s="128"/>
      <c r="C50" s="107"/>
      <c r="D50" s="107"/>
    </row>
    <row r="51" spans="1:4" ht="24.75">
      <c r="A51" s="108">
        <v>914200</v>
      </c>
      <c r="B51" s="112" t="s">
        <v>124</v>
      </c>
      <c r="C51" s="113">
        <v>4474000</v>
      </c>
      <c r="D51" s="114">
        <v>913591</v>
      </c>
    </row>
    <row r="52" spans="1:4" ht="24.75">
      <c r="A52" s="114">
        <v>70342</v>
      </c>
      <c r="B52" s="112" t="s">
        <v>125</v>
      </c>
      <c r="C52" s="113">
        <v>35000</v>
      </c>
      <c r="D52" s="114">
        <v>124200</v>
      </c>
    </row>
    <row r="53" spans="1:4" ht="24.75">
      <c r="A53" s="114">
        <v>8740</v>
      </c>
      <c r="B53" s="112" t="s">
        <v>126</v>
      </c>
      <c r="C53" s="119" t="s">
        <v>117</v>
      </c>
      <c r="D53" s="119" t="s">
        <v>117</v>
      </c>
    </row>
    <row r="54" spans="1:4" ht="24.75">
      <c r="A54" s="114">
        <v>416181</v>
      </c>
      <c r="B54" s="112" t="s">
        <v>127</v>
      </c>
      <c r="C54" s="113">
        <v>500000</v>
      </c>
      <c r="D54" s="114">
        <v>219301</v>
      </c>
    </row>
    <row r="55" spans="1:4" ht="24.75">
      <c r="A55" s="114">
        <v>10328</v>
      </c>
      <c r="B55" s="112" t="s">
        <v>128</v>
      </c>
      <c r="C55" s="113">
        <v>6000</v>
      </c>
      <c r="D55" s="114">
        <v>11268</v>
      </c>
    </row>
    <row r="56" spans="1:4" ht="24.75">
      <c r="A56" s="114">
        <v>15366</v>
      </c>
      <c r="B56" s="112" t="s">
        <v>129</v>
      </c>
      <c r="C56" s="114">
        <v>54000</v>
      </c>
      <c r="D56" s="114">
        <v>20076</v>
      </c>
    </row>
    <row r="57" spans="1:4" ht="24.75">
      <c r="A57" s="114">
        <v>6749360</v>
      </c>
      <c r="B57" s="112" t="s">
        <v>130</v>
      </c>
      <c r="C57" s="113">
        <v>7000000</v>
      </c>
      <c r="D57" s="114">
        <v>5550684</v>
      </c>
    </row>
    <row r="58" spans="1:4" ht="24.75">
      <c r="A58" s="114">
        <v>187796</v>
      </c>
      <c r="B58" s="112" t="s">
        <v>131</v>
      </c>
      <c r="C58" s="113">
        <v>294000</v>
      </c>
      <c r="D58" s="116">
        <v>193720</v>
      </c>
    </row>
    <row r="59" spans="1:4" ht="24.75">
      <c r="A59" s="114">
        <v>10567054</v>
      </c>
      <c r="B59" s="112" t="s">
        <v>132</v>
      </c>
      <c r="C59" s="113">
        <v>13601000</v>
      </c>
      <c r="D59" s="116">
        <v>10877553</v>
      </c>
    </row>
    <row r="60" spans="1:4" ht="24.75">
      <c r="A60" s="119" t="s">
        <v>117</v>
      </c>
      <c r="B60" s="112" t="s">
        <v>133</v>
      </c>
      <c r="C60" s="113">
        <v>11000</v>
      </c>
      <c r="D60" s="113">
        <v>19</v>
      </c>
    </row>
    <row r="61" spans="1:4" ht="24.75">
      <c r="A61" s="114">
        <v>4477</v>
      </c>
      <c r="B61" s="112" t="s">
        <v>134</v>
      </c>
      <c r="C61" s="116">
        <v>707000</v>
      </c>
      <c r="D61" s="116">
        <v>3149</v>
      </c>
    </row>
    <row r="62" spans="1:4" ht="24.75">
      <c r="A62" s="114">
        <v>260034862</v>
      </c>
      <c r="B62" s="112" t="s">
        <v>135</v>
      </c>
      <c r="C62" s="116">
        <v>316110000</v>
      </c>
      <c r="D62" s="114">
        <v>261452966</v>
      </c>
    </row>
    <row r="63" spans="1:4" ht="24.75">
      <c r="A63" s="114">
        <v>147</v>
      </c>
      <c r="B63" s="112" t="s">
        <v>136</v>
      </c>
      <c r="C63" s="116">
        <v>77000</v>
      </c>
      <c r="D63" s="114">
        <v>21</v>
      </c>
    </row>
    <row r="64" spans="1:4" ht="24.75">
      <c r="A64" s="114">
        <v>2217713</v>
      </c>
      <c r="B64" s="112" t="s">
        <v>137</v>
      </c>
      <c r="C64" s="116">
        <v>5834000</v>
      </c>
      <c r="D64" s="114">
        <v>3390421</v>
      </c>
    </row>
    <row r="65" spans="1:4" ht="24.75">
      <c r="A65" s="114">
        <v>86670911</v>
      </c>
      <c r="B65" s="112" t="s">
        <v>138</v>
      </c>
      <c r="C65" s="116">
        <v>128203000</v>
      </c>
      <c r="D65" s="114">
        <v>41445951</v>
      </c>
    </row>
    <row r="66" spans="1:4" ht="24.75">
      <c r="A66" s="114">
        <v>397682</v>
      </c>
      <c r="B66" s="112" t="s">
        <v>139</v>
      </c>
      <c r="C66" s="116">
        <v>331000</v>
      </c>
      <c r="D66" s="116">
        <v>412390</v>
      </c>
    </row>
    <row r="67" spans="1:4" ht="24.75">
      <c r="A67" s="114">
        <v>15168</v>
      </c>
      <c r="B67" s="112" t="s">
        <v>140</v>
      </c>
      <c r="C67" s="116">
        <v>2000000</v>
      </c>
      <c r="D67" s="116">
        <v>14133</v>
      </c>
    </row>
    <row r="68" spans="1:4" ht="24.75">
      <c r="A68" s="114">
        <v>314608</v>
      </c>
      <c r="B68" s="112" t="s">
        <v>141</v>
      </c>
      <c r="C68" s="116">
        <v>150000</v>
      </c>
      <c r="D68" s="116">
        <v>387559</v>
      </c>
    </row>
    <row r="69" spans="1:4" ht="24.75">
      <c r="A69" s="119" t="s">
        <v>117</v>
      </c>
      <c r="B69" s="112" t="s">
        <v>142</v>
      </c>
      <c r="C69" s="116">
        <v>3000000</v>
      </c>
      <c r="D69" s="119" t="s">
        <v>117</v>
      </c>
    </row>
    <row r="70" spans="1:4" ht="24.75">
      <c r="A70" s="114">
        <v>853</v>
      </c>
      <c r="B70" s="112" t="s">
        <v>143</v>
      </c>
      <c r="C70" s="116">
        <v>4000</v>
      </c>
      <c r="D70" s="116">
        <v>1024</v>
      </c>
    </row>
    <row r="71" spans="1:4" ht="24.75">
      <c r="A71" s="114">
        <v>6414349</v>
      </c>
      <c r="B71" s="112" t="s">
        <v>144</v>
      </c>
      <c r="C71" s="116">
        <v>6000000</v>
      </c>
      <c r="D71" s="116">
        <v>8278781</v>
      </c>
    </row>
    <row r="72" spans="1:4" ht="24.75">
      <c r="A72" s="114">
        <v>3694</v>
      </c>
      <c r="B72" s="112" t="s">
        <v>145</v>
      </c>
      <c r="C72" s="119" t="s">
        <v>117</v>
      </c>
      <c r="D72" s="116">
        <v>9380</v>
      </c>
    </row>
    <row r="73" spans="1:4" ht="24.75">
      <c r="A73" s="114">
        <v>77491009</v>
      </c>
      <c r="B73" s="112" t="s">
        <v>146</v>
      </c>
      <c r="C73" s="116">
        <v>79000000</v>
      </c>
      <c r="D73" s="116">
        <v>78041139</v>
      </c>
    </row>
    <row r="74" spans="1:4" ht="24.75">
      <c r="A74" s="114">
        <v>227326</v>
      </c>
      <c r="B74" s="112" t="s">
        <v>147</v>
      </c>
      <c r="C74" s="116">
        <v>196000</v>
      </c>
      <c r="D74" s="116">
        <v>181600</v>
      </c>
    </row>
    <row r="75" spans="1:4" ht="24.75">
      <c r="A75" s="114">
        <v>80953</v>
      </c>
      <c r="B75" s="112" t="s">
        <v>148</v>
      </c>
      <c r="C75" s="116">
        <v>168000</v>
      </c>
      <c r="D75" s="116">
        <v>107563</v>
      </c>
    </row>
    <row r="76" spans="1:4" ht="24.75">
      <c r="A76" s="114">
        <v>25330709</v>
      </c>
      <c r="B76" s="112" t="s">
        <v>149</v>
      </c>
      <c r="C76" s="116">
        <v>34483000</v>
      </c>
      <c r="D76" s="116">
        <v>23058687</v>
      </c>
    </row>
    <row r="77" spans="1:4" ht="24.75">
      <c r="A77" s="114">
        <v>199737</v>
      </c>
      <c r="B77" s="112" t="s">
        <v>150</v>
      </c>
      <c r="C77" s="116">
        <v>250000</v>
      </c>
      <c r="D77" s="116">
        <v>186863</v>
      </c>
    </row>
    <row r="78" spans="1:4" ht="24.75">
      <c r="A78" s="114">
        <v>261415</v>
      </c>
      <c r="B78" s="112" t="s">
        <v>151</v>
      </c>
      <c r="C78" s="113">
        <v>200000</v>
      </c>
      <c r="D78" s="114">
        <v>571927</v>
      </c>
    </row>
    <row r="79" spans="1:4" ht="24.75">
      <c r="A79" s="114">
        <v>962</v>
      </c>
      <c r="B79" s="112" t="s">
        <v>152</v>
      </c>
      <c r="C79" s="119" t="s">
        <v>117</v>
      </c>
      <c r="D79" s="114">
        <v>758</v>
      </c>
    </row>
    <row r="80" spans="1:4" ht="24.75">
      <c r="A80" s="114">
        <v>495352899</v>
      </c>
      <c r="B80" s="112" t="s">
        <v>153</v>
      </c>
      <c r="C80" s="116">
        <v>500000000</v>
      </c>
      <c r="D80" s="114">
        <v>520120297</v>
      </c>
    </row>
    <row r="81" spans="1:4" ht="24.75">
      <c r="A81" s="114">
        <v>300610</v>
      </c>
      <c r="B81" s="112" t="s">
        <v>154</v>
      </c>
      <c r="C81" s="119" t="s">
        <v>117</v>
      </c>
      <c r="D81" s="114">
        <v>35423</v>
      </c>
    </row>
    <row r="82" spans="1:4" ht="24.75">
      <c r="A82" s="129"/>
      <c r="B82" s="130" t="s">
        <v>155</v>
      </c>
      <c r="C82" s="131"/>
      <c r="D82" s="129"/>
    </row>
    <row r="83" spans="1:4" ht="24.75">
      <c r="A83" s="114">
        <v>266588111</v>
      </c>
      <c r="B83" s="112" t="s">
        <v>156</v>
      </c>
      <c r="C83" s="116">
        <v>169500000</v>
      </c>
      <c r="D83" s="114">
        <v>457407443</v>
      </c>
    </row>
    <row r="84" spans="1:4" ht="24.75">
      <c r="A84" s="114">
        <v>10557</v>
      </c>
      <c r="B84" s="112" t="s">
        <v>157</v>
      </c>
      <c r="C84" s="116">
        <v>500000</v>
      </c>
      <c r="D84" s="116">
        <v>0</v>
      </c>
    </row>
    <row r="85" spans="1:4" ht="24.75">
      <c r="A85" s="114">
        <v>74432538</v>
      </c>
      <c r="B85" s="112" t="s">
        <v>158</v>
      </c>
      <c r="C85" s="116">
        <v>90436000</v>
      </c>
      <c r="D85" s="116">
        <v>76934229</v>
      </c>
    </row>
    <row r="86" spans="1:4" ht="24.75">
      <c r="A86" s="119" t="s">
        <v>117</v>
      </c>
      <c r="B86" s="121" t="s">
        <v>159</v>
      </c>
      <c r="C86" s="113">
        <v>55000000</v>
      </c>
      <c r="D86" s="119" t="s">
        <v>117</v>
      </c>
    </row>
    <row r="87" spans="1:4" ht="24.75">
      <c r="A87" s="132">
        <f>SUM(A9:A40,A51:A86)</f>
        <v>2173723727</v>
      </c>
      <c r="B87" s="133" t="s">
        <v>160</v>
      </c>
      <c r="C87" s="134">
        <f>SUM(C9:C40,C51:C86)</f>
        <v>2560000000</v>
      </c>
      <c r="D87" s="134">
        <f>SUM(D9:D40,D51:D86)</f>
        <v>2233302353</v>
      </c>
    </row>
    <row r="88" ht="12.75">
      <c r="B88" s="61" t="s">
        <v>161</v>
      </c>
    </row>
  </sheetData>
  <sheetProtection/>
  <mergeCells count="7">
    <mergeCell ref="A2:D2"/>
    <mergeCell ref="C7:C8"/>
    <mergeCell ref="D7:D8"/>
    <mergeCell ref="A41:D41"/>
    <mergeCell ref="A44:D44"/>
    <mergeCell ref="C49:C50"/>
    <mergeCell ref="D49:D5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35"/>
  <sheetViews>
    <sheetView rightToLeft="1" zoomScalePageLayoutView="0" workbookViewId="0" topLeftCell="A1">
      <selection activeCell="A2" sqref="A2:E2"/>
    </sheetView>
  </sheetViews>
  <sheetFormatPr defaultColWidth="9.140625" defaultRowHeight="12.75"/>
  <cols>
    <col min="1" max="1" width="14.28125" style="0" bestFit="1" customWidth="1"/>
    <col min="2" max="2" width="4.57421875" style="0" bestFit="1" customWidth="1"/>
    <col min="3" max="3" width="48.00390625" style="0" bestFit="1" customWidth="1"/>
    <col min="4" max="5" width="14.28125" style="0" bestFit="1" customWidth="1"/>
  </cols>
  <sheetData>
    <row r="2" spans="1:5" ht="24.75">
      <c r="A2" s="91" t="s">
        <v>162</v>
      </c>
      <c r="B2" s="91"/>
      <c r="C2" s="91"/>
      <c r="D2" s="91"/>
      <c r="E2" s="91"/>
    </row>
    <row r="3" spans="1:5" ht="27.75">
      <c r="A3" s="96" t="s">
        <v>163</v>
      </c>
      <c r="B3" s="135"/>
      <c r="C3" s="135"/>
      <c r="D3" s="135"/>
      <c r="E3" s="135"/>
    </row>
    <row r="4" spans="1:5" ht="27.75">
      <c r="A4" s="96" t="s">
        <v>164</v>
      </c>
      <c r="B4" s="135"/>
      <c r="C4" s="135"/>
      <c r="D4" s="135"/>
      <c r="E4" s="135"/>
    </row>
    <row r="5" spans="1:5" ht="27.75">
      <c r="A5" s="96" t="s">
        <v>165</v>
      </c>
      <c r="B5" s="135"/>
      <c r="C5" s="135"/>
      <c r="D5" s="135"/>
      <c r="E5" s="135"/>
    </row>
    <row r="6" spans="1:5" ht="23.25">
      <c r="A6" s="97"/>
      <c r="B6" s="136"/>
      <c r="C6" s="97"/>
      <c r="D6" s="97"/>
      <c r="E6" s="98" t="s">
        <v>166</v>
      </c>
    </row>
    <row r="7" spans="1:5" ht="23.25">
      <c r="A7" s="99" t="s">
        <v>167</v>
      </c>
      <c r="B7" s="137"/>
      <c r="C7" s="138"/>
      <c r="D7" s="39" t="s">
        <v>59</v>
      </c>
      <c r="E7" s="139"/>
    </row>
    <row r="8" spans="1:5" ht="27.75">
      <c r="A8" s="102" t="s">
        <v>31</v>
      </c>
      <c r="B8" s="36" t="s">
        <v>3</v>
      </c>
      <c r="C8" s="140"/>
      <c r="D8" s="104" t="s">
        <v>4</v>
      </c>
      <c r="E8" s="104" t="s">
        <v>167</v>
      </c>
    </row>
    <row r="9" spans="1:5" ht="23.25">
      <c r="A9" s="102">
        <v>2017</v>
      </c>
      <c r="B9" s="141"/>
      <c r="C9" s="142"/>
      <c r="D9" s="107"/>
      <c r="E9" s="107"/>
    </row>
    <row r="10" spans="1:5" ht="24.75">
      <c r="A10" s="143"/>
      <c r="B10" s="144" t="s">
        <v>5</v>
      </c>
      <c r="C10" s="145" t="s">
        <v>168</v>
      </c>
      <c r="D10" s="143"/>
      <c r="E10" s="143"/>
    </row>
    <row r="11" spans="1:5" ht="24.75">
      <c r="A11" s="111">
        <v>96</v>
      </c>
      <c r="B11" s="33"/>
      <c r="C11" s="146" t="s">
        <v>169</v>
      </c>
      <c r="D11" s="111">
        <v>3000</v>
      </c>
      <c r="E11" s="111">
        <v>90</v>
      </c>
    </row>
    <row r="12" spans="1:5" ht="24.75">
      <c r="A12" s="111">
        <v>10542</v>
      </c>
      <c r="B12" s="33"/>
      <c r="C12" s="146" t="s">
        <v>170</v>
      </c>
      <c r="D12" s="111">
        <v>9000</v>
      </c>
      <c r="E12" s="111">
        <v>4834</v>
      </c>
    </row>
    <row r="13" spans="1:5" ht="24.75">
      <c r="A13" s="111">
        <v>645384</v>
      </c>
      <c r="B13" s="33"/>
      <c r="C13" s="146" t="s">
        <v>171</v>
      </c>
      <c r="D13" s="111">
        <v>568000</v>
      </c>
      <c r="E13" s="111">
        <v>1232739</v>
      </c>
    </row>
    <row r="14" spans="1:5" ht="24.75">
      <c r="A14" s="111">
        <v>402724993</v>
      </c>
      <c r="B14" s="33"/>
      <c r="C14" s="146" t="s">
        <v>92</v>
      </c>
      <c r="D14" s="111">
        <v>775812000</v>
      </c>
      <c r="E14" s="111">
        <v>491625961</v>
      </c>
    </row>
    <row r="15" spans="1:5" ht="24.75">
      <c r="A15" s="111">
        <v>6946261</v>
      </c>
      <c r="B15" s="33"/>
      <c r="C15" s="146" t="s">
        <v>93</v>
      </c>
      <c r="D15" s="111">
        <v>5000000</v>
      </c>
      <c r="E15" s="111">
        <v>8129512</v>
      </c>
    </row>
    <row r="16" spans="1:5" ht="24.75">
      <c r="A16" s="111">
        <v>1399</v>
      </c>
      <c r="B16" s="33"/>
      <c r="C16" s="146" t="s">
        <v>107</v>
      </c>
      <c r="D16" s="111">
        <v>3000</v>
      </c>
      <c r="E16" s="111">
        <v>895</v>
      </c>
    </row>
    <row r="17" spans="1:5" ht="24.75">
      <c r="A17" s="111">
        <v>644339</v>
      </c>
      <c r="B17" s="33"/>
      <c r="C17" s="147" t="s">
        <v>172</v>
      </c>
      <c r="D17" s="111">
        <v>1402000</v>
      </c>
      <c r="E17" s="111">
        <v>766607</v>
      </c>
    </row>
    <row r="18" spans="1:5" ht="24.75">
      <c r="A18" s="111">
        <v>23960</v>
      </c>
      <c r="B18" s="33"/>
      <c r="C18" s="146" t="s">
        <v>111</v>
      </c>
      <c r="D18" s="111">
        <v>6000</v>
      </c>
      <c r="E18" s="111">
        <v>3836</v>
      </c>
    </row>
    <row r="19" spans="1:5" ht="24.75">
      <c r="A19" s="111">
        <v>5600</v>
      </c>
      <c r="B19" s="33"/>
      <c r="C19" s="146" t="s">
        <v>173</v>
      </c>
      <c r="D19" s="111">
        <v>50000</v>
      </c>
      <c r="E19" s="111">
        <v>8400</v>
      </c>
    </row>
    <row r="20" spans="1:5" ht="24.75">
      <c r="A20" s="111">
        <v>4454</v>
      </c>
      <c r="B20" s="33"/>
      <c r="C20" s="146" t="s">
        <v>128</v>
      </c>
      <c r="D20" s="111">
        <v>6000</v>
      </c>
      <c r="E20" s="111">
        <v>5859</v>
      </c>
    </row>
    <row r="21" spans="1:5" ht="24.75">
      <c r="A21" s="111">
        <v>15366</v>
      </c>
      <c r="B21" s="33"/>
      <c r="C21" s="146" t="s">
        <v>174</v>
      </c>
      <c r="D21" s="111">
        <v>54000</v>
      </c>
      <c r="E21" s="111">
        <v>20076</v>
      </c>
    </row>
    <row r="22" spans="1:5" ht="24.75">
      <c r="A22" s="111">
        <v>397682</v>
      </c>
      <c r="B22" s="33"/>
      <c r="C22" s="146" t="s">
        <v>139</v>
      </c>
      <c r="D22" s="111">
        <v>331000</v>
      </c>
      <c r="E22" s="111">
        <v>412390</v>
      </c>
    </row>
    <row r="23" spans="1:5" ht="24.75">
      <c r="A23" s="111">
        <v>147</v>
      </c>
      <c r="B23" s="33"/>
      <c r="C23" s="146" t="s">
        <v>136</v>
      </c>
      <c r="D23" s="111">
        <v>77000</v>
      </c>
      <c r="E23" s="111">
        <v>20</v>
      </c>
    </row>
    <row r="24" spans="1:5" ht="24.75">
      <c r="A24" s="111"/>
      <c r="B24" s="33"/>
      <c r="C24" s="146" t="s">
        <v>175</v>
      </c>
      <c r="D24" s="111">
        <v>55000000</v>
      </c>
      <c r="E24" s="111"/>
    </row>
    <row r="25" spans="1:5" ht="24.75">
      <c r="A25" s="148">
        <f>SUM(A11:A23)</f>
        <v>411420223</v>
      </c>
      <c r="B25" s="149"/>
      <c r="C25" s="150" t="s">
        <v>176</v>
      </c>
      <c r="D25" s="148">
        <f>SUM(D11:D24)</f>
        <v>838321000</v>
      </c>
      <c r="E25" s="148">
        <f>SUM(E11:E23)</f>
        <v>502211219</v>
      </c>
    </row>
    <row r="26" spans="1:5" ht="24.75">
      <c r="A26" s="148"/>
      <c r="B26" s="31" t="s">
        <v>6</v>
      </c>
      <c r="C26" s="145" t="s">
        <v>177</v>
      </c>
      <c r="D26" s="148"/>
      <c r="E26" s="148"/>
    </row>
    <row r="27" spans="1:5" ht="24.75">
      <c r="A27" s="111">
        <v>261415</v>
      </c>
      <c r="B27" s="38"/>
      <c r="C27" s="146" t="s">
        <v>151</v>
      </c>
      <c r="D27" s="111">
        <v>200000</v>
      </c>
      <c r="E27" s="111">
        <v>571927</v>
      </c>
    </row>
    <row r="28" spans="1:5" ht="24.75">
      <c r="A28" s="148">
        <f>SUM(A27)</f>
        <v>261415</v>
      </c>
      <c r="B28" s="149"/>
      <c r="C28" s="150" t="s">
        <v>178</v>
      </c>
      <c r="D28" s="148">
        <f>SUM(D27)</f>
        <v>200000</v>
      </c>
      <c r="E28" s="148">
        <f>SUM(E27)</f>
        <v>571927</v>
      </c>
    </row>
    <row r="29" spans="1:5" ht="24.75">
      <c r="A29" s="148"/>
      <c r="B29" s="31" t="s">
        <v>7</v>
      </c>
      <c r="C29" s="145" t="s">
        <v>179</v>
      </c>
      <c r="D29" s="148"/>
      <c r="E29" s="148"/>
    </row>
    <row r="30" spans="1:5" ht="24.75">
      <c r="A30" s="111">
        <v>217078</v>
      </c>
      <c r="B30" s="33"/>
      <c r="C30" s="146" t="s">
        <v>94</v>
      </c>
      <c r="D30" s="111">
        <v>270000</v>
      </c>
      <c r="E30" s="111">
        <v>179084</v>
      </c>
    </row>
    <row r="31" spans="1:5" ht="24.75">
      <c r="A31" s="111">
        <v>2404957</v>
      </c>
      <c r="B31" s="33"/>
      <c r="C31" s="146" t="s">
        <v>99</v>
      </c>
      <c r="D31" s="111">
        <v>2100000</v>
      </c>
      <c r="E31" s="111">
        <v>2423687</v>
      </c>
    </row>
    <row r="32" spans="1:5" ht="24.75">
      <c r="A32" s="111">
        <v>37444</v>
      </c>
      <c r="B32" s="33"/>
      <c r="C32" s="146" t="s">
        <v>109</v>
      </c>
      <c r="D32" s="111">
        <v>7000</v>
      </c>
      <c r="E32" s="111">
        <v>8986</v>
      </c>
    </row>
    <row r="33" spans="1:5" ht="24.75">
      <c r="A33" s="111">
        <v>6749360</v>
      </c>
      <c r="B33" s="33"/>
      <c r="C33" s="146" t="s">
        <v>180</v>
      </c>
      <c r="D33" s="111">
        <v>7000000</v>
      </c>
      <c r="E33" s="111">
        <v>5550684</v>
      </c>
    </row>
    <row r="34" spans="1:5" ht="24.75">
      <c r="A34" s="111">
        <v>6414349</v>
      </c>
      <c r="B34" s="33"/>
      <c r="C34" s="146" t="s">
        <v>181</v>
      </c>
      <c r="D34" s="111">
        <v>6000000</v>
      </c>
      <c r="E34" s="111">
        <v>8278781</v>
      </c>
    </row>
    <row r="35" spans="1:5" ht="24.75">
      <c r="A35" s="111">
        <v>227326</v>
      </c>
      <c r="B35" s="31"/>
      <c r="C35" s="146" t="s">
        <v>182</v>
      </c>
      <c r="D35" s="111">
        <v>196000</v>
      </c>
      <c r="E35" s="111">
        <v>181600</v>
      </c>
    </row>
    <row r="36" spans="1:5" ht="24.75">
      <c r="A36" s="111">
        <v>962</v>
      </c>
      <c r="B36" s="33"/>
      <c r="C36" s="151" t="s">
        <v>152</v>
      </c>
      <c r="D36" s="119" t="s">
        <v>183</v>
      </c>
      <c r="E36" s="111">
        <v>758</v>
      </c>
    </row>
    <row r="37" spans="1:5" ht="24.75">
      <c r="A37" s="111">
        <v>495352899</v>
      </c>
      <c r="B37" s="33"/>
      <c r="C37" s="146" t="s">
        <v>153</v>
      </c>
      <c r="D37" s="111">
        <v>500000000</v>
      </c>
      <c r="E37" s="111">
        <v>520120298</v>
      </c>
    </row>
    <row r="38" spans="1:5" ht="24.75">
      <c r="A38" s="152">
        <f>SUM(A30:A37)</f>
        <v>511404375</v>
      </c>
      <c r="B38" s="149"/>
      <c r="C38" s="11" t="s">
        <v>184</v>
      </c>
      <c r="D38" s="152">
        <f>SUM(D30:D37)</f>
        <v>515573000</v>
      </c>
      <c r="E38" s="152">
        <f>SUM(E30:E37)</f>
        <v>536743878</v>
      </c>
    </row>
    <row r="40" ht="12.75">
      <c r="C40" s="153" t="s">
        <v>185</v>
      </c>
    </row>
    <row r="41" spans="1:5" ht="24.75">
      <c r="A41" s="154"/>
      <c r="B41" s="97"/>
      <c r="C41" s="97"/>
      <c r="D41" s="97"/>
      <c r="E41" s="97"/>
    </row>
    <row r="42" spans="1:5" ht="24.75">
      <c r="A42" s="91" t="s">
        <v>186</v>
      </c>
      <c r="B42" s="91"/>
      <c r="C42" s="91"/>
      <c r="D42" s="91"/>
      <c r="E42" s="91"/>
    </row>
    <row r="43" spans="1:5" ht="27.75">
      <c r="A43" s="96" t="s">
        <v>163</v>
      </c>
      <c r="B43" s="135"/>
      <c r="C43" s="135"/>
      <c r="D43" s="135"/>
      <c r="E43" s="135"/>
    </row>
    <row r="44" spans="1:5" ht="27.75">
      <c r="A44" s="96" t="s">
        <v>164</v>
      </c>
      <c r="B44" s="135"/>
      <c r="C44" s="135"/>
      <c r="D44" s="135"/>
      <c r="E44" s="135"/>
    </row>
    <row r="45" spans="1:5" ht="27.75">
      <c r="A45" s="96" t="s">
        <v>165</v>
      </c>
      <c r="B45" s="135"/>
      <c r="C45" s="135"/>
      <c r="D45" s="135"/>
      <c r="E45" s="135"/>
    </row>
    <row r="46" spans="1:5" ht="23.25">
      <c r="A46" s="97"/>
      <c r="B46" s="136"/>
      <c r="C46" s="97"/>
      <c r="D46" s="97"/>
      <c r="E46" s="98" t="s">
        <v>166</v>
      </c>
    </row>
    <row r="47" spans="1:5" ht="23.25">
      <c r="A47" s="99" t="s">
        <v>167</v>
      </c>
      <c r="B47" s="137"/>
      <c r="C47" s="138"/>
      <c r="D47" s="39" t="s">
        <v>59</v>
      </c>
      <c r="E47" s="139"/>
    </row>
    <row r="48" spans="1:5" ht="27.75">
      <c r="A48" s="102" t="s">
        <v>31</v>
      </c>
      <c r="B48" s="36" t="s">
        <v>3</v>
      </c>
      <c r="C48" s="140"/>
      <c r="D48" s="104" t="s">
        <v>4</v>
      </c>
      <c r="E48" s="104" t="s">
        <v>167</v>
      </c>
    </row>
    <row r="49" spans="1:5" ht="23.25">
      <c r="A49" s="102">
        <v>2017</v>
      </c>
      <c r="B49" s="141"/>
      <c r="C49" s="142"/>
      <c r="D49" s="107"/>
      <c r="E49" s="107"/>
    </row>
    <row r="50" spans="1:5" ht="24.75">
      <c r="A50" s="155"/>
      <c r="B50" s="31" t="s">
        <v>8</v>
      </c>
      <c r="C50" s="145" t="s">
        <v>187</v>
      </c>
      <c r="D50" s="155"/>
      <c r="E50" s="155"/>
    </row>
    <row r="51" spans="1:5" ht="24.75">
      <c r="A51" s="111">
        <v>263</v>
      </c>
      <c r="B51" s="31"/>
      <c r="C51" s="147" t="s">
        <v>188</v>
      </c>
      <c r="D51" s="119" t="s">
        <v>183</v>
      </c>
      <c r="E51" s="111">
        <v>1800</v>
      </c>
    </row>
    <row r="52" spans="1:5" ht="24.75">
      <c r="A52" s="111">
        <v>11207</v>
      </c>
      <c r="B52" s="31"/>
      <c r="C52" s="151" t="s">
        <v>189</v>
      </c>
      <c r="D52" s="111">
        <v>12000</v>
      </c>
      <c r="E52" s="111">
        <v>15509</v>
      </c>
    </row>
    <row r="53" spans="1:5" ht="24.75">
      <c r="A53" s="111">
        <v>2060999</v>
      </c>
      <c r="B53" s="33"/>
      <c r="C53" s="151" t="s">
        <v>101</v>
      </c>
      <c r="D53" s="111">
        <v>3122000</v>
      </c>
      <c r="E53" s="111">
        <v>2089140</v>
      </c>
    </row>
    <row r="54" spans="1:5" ht="24.75">
      <c r="A54" s="111">
        <v>822284</v>
      </c>
      <c r="B54" s="33"/>
      <c r="C54" s="151" t="s">
        <v>113</v>
      </c>
      <c r="D54" s="111">
        <v>6584000</v>
      </c>
      <c r="E54" s="111">
        <v>508707</v>
      </c>
    </row>
    <row r="55" spans="1:5" ht="24.75">
      <c r="A55" s="111">
        <v>36052</v>
      </c>
      <c r="B55" s="33"/>
      <c r="C55" s="146" t="s">
        <v>190</v>
      </c>
      <c r="D55" s="111">
        <v>759000</v>
      </c>
      <c r="E55" s="111">
        <v>23965</v>
      </c>
    </row>
    <row r="56" spans="1:5" ht="24.75">
      <c r="A56" s="111">
        <v>914200</v>
      </c>
      <c r="B56" s="33"/>
      <c r="C56" s="146" t="s">
        <v>191</v>
      </c>
      <c r="D56" s="111">
        <v>4474000</v>
      </c>
      <c r="E56" s="111">
        <v>913592</v>
      </c>
    </row>
    <row r="57" spans="1:5" ht="24.75">
      <c r="A57" s="119" t="s">
        <v>183</v>
      </c>
      <c r="B57" s="33"/>
      <c r="C57" s="146" t="s">
        <v>133</v>
      </c>
      <c r="D57" s="111">
        <v>11000</v>
      </c>
      <c r="E57" s="111">
        <v>19</v>
      </c>
    </row>
    <row r="58" spans="1:5" ht="24.75">
      <c r="A58" s="111">
        <v>4477</v>
      </c>
      <c r="B58" s="33"/>
      <c r="C58" s="146" t="s">
        <v>192</v>
      </c>
      <c r="D58" s="111">
        <v>707000</v>
      </c>
      <c r="E58" s="111">
        <v>3149</v>
      </c>
    </row>
    <row r="59" spans="1:5" ht="24.75">
      <c r="A59" s="111">
        <v>314608</v>
      </c>
      <c r="B59" s="33"/>
      <c r="C59" s="146" t="s">
        <v>193</v>
      </c>
      <c r="D59" s="111">
        <v>150000</v>
      </c>
      <c r="E59" s="111">
        <v>387559</v>
      </c>
    </row>
    <row r="60" spans="1:5" ht="24.75">
      <c r="A60" s="111">
        <v>1314518</v>
      </c>
      <c r="B60" s="33"/>
      <c r="C60" s="146" t="s">
        <v>194</v>
      </c>
      <c r="D60" s="111">
        <v>1983000</v>
      </c>
      <c r="E60" s="111">
        <v>1148293</v>
      </c>
    </row>
    <row r="61" spans="1:5" ht="24.75">
      <c r="A61" s="111">
        <v>3694</v>
      </c>
      <c r="B61" s="33"/>
      <c r="C61" s="146" t="s">
        <v>195</v>
      </c>
      <c r="D61" s="119" t="s">
        <v>183</v>
      </c>
      <c r="E61" s="111">
        <v>9381</v>
      </c>
    </row>
    <row r="62" spans="1:5" ht="24.75">
      <c r="A62" s="152">
        <f>SUM(A51:A61)</f>
        <v>5482302</v>
      </c>
      <c r="B62" s="149"/>
      <c r="C62" s="11" t="s">
        <v>196</v>
      </c>
      <c r="D62" s="152">
        <f>SUM(D51:D60)</f>
        <v>17802000</v>
      </c>
      <c r="E62" s="152">
        <f>SUM(E51:E61)</f>
        <v>5101114</v>
      </c>
    </row>
    <row r="63" spans="1:5" ht="24.75">
      <c r="A63" s="148"/>
      <c r="B63" s="144" t="s">
        <v>9</v>
      </c>
      <c r="C63" s="145" t="s">
        <v>197</v>
      </c>
      <c r="D63" s="148"/>
      <c r="E63" s="148"/>
    </row>
    <row r="64" spans="1:5" ht="24.75">
      <c r="A64" s="111">
        <v>28060829</v>
      </c>
      <c r="B64" s="33"/>
      <c r="C64" s="146" t="s">
        <v>100</v>
      </c>
      <c r="D64" s="111">
        <v>37834000</v>
      </c>
      <c r="E64" s="111">
        <v>27691948</v>
      </c>
    </row>
    <row r="65" spans="1:5" ht="24.75">
      <c r="A65" s="148">
        <f>SUM(A64:A64)</f>
        <v>28060829</v>
      </c>
      <c r="B65" s="149"/>
      <c r="C65" s="150" t="s">
        <v>198</v>
      </c>
      <c r="D65" s="148">
        <f>SUM(D63:D64)</f>
        <v>37834000</v>
      </c>
      <c r="E65" s="148">
        <f>SUM(E64:E64)</f>
        <v>27691948</v>
      </c>
    </row>
    <row r="66" spans="1:5" ht="24.75">
      <c r="A66" s="148"/>
      <c r="B66" s="31" t="s">
        <v>10</v>
      </c>
      <c r="C66" s="145" t="s">
        <v>199</v>
      </c>
      <c r="D66" s="148"/>
      <c r="E66" s="148"/>
    </row>
    <row r="67" spans="1:5" ht="24.75">
      <c r="A67" s="111">
        <v>1062924</v>
      </c>
      <c r="B67" s="33"/>
      <c r="C67" s="146" t="s">
        <v>102</v>
      </c>
      <c r="D67" s="111">
        <v>1418000</v>
      </c>
      <c r="E67" s="111">
        <v>1217239</v>
      </c>
    </row>
    <row r="68" spans="1:5" ht="24.75">
      <c r="A68" s="111">
        <v>5723</v>
      </c>
      <c r="B68" s="33"/>
      <c r="C68" s="146" t="s">
        <v>112</v>
      </c>
      <c r="D68" s="111">
        <v>15000</v>
      </c>
      <c r="E68" s="111">
        <v>4606</v>
      </c>
    </row>
    <row r="69" spans="1:5" ht="24.75">
      <c r="A69" s="111">
        <v>8740</v>
      </c>
      <c r="B69" s="33"/>
      <c r="C69" s="146" t="s">
        <v>200</v>
      </c>
      <c r="D69" s="119" t="s">
        <v>183</v>
      </c>
      <c r="E69" s="119" t="s">
        <v>183</v>
      </c>
    </row>
    <row r="70" spans="1:5" ht="24.75">
      <c r="A70" s="111">
        <v>258720344</v>
      </c>
      <c r="B70" s="33"/>
      <c r="C70" s="146" t="s">
        <v>201</v>
      </c>
      <c r="D70" s="111">
        <v>314127000</v>
      </c>
      <c r="E70" s="111">
        <v>260304673</v>
      </c>
    </row>
    <row r="71" spans="1:5" ht="24.75">
      <c r="A71" s="111">
        <v>853</v>
      </c>
      <c r="B71" s="33"/>
      <c r="C71" s="146" t="s">
        <v>143</v>
      </c>
      <c r="D71" s="111">
        <v>4000</v>
      </c>
      <c r="E71" s="111">
        <v>1024</v>
      </c>
    </row>
    <row r="72" spans="1:5" ht="24.75">
      <c r="A72" s="152">
        <f>SUM(A67:A71)</f>
        <v>259798584</v>
      </c>
      <c r="B72" s="149"/>
      <c r="C72" s="11" t="s">
        <v>202</v>
      </c>
      <c r="D72" s="152">
        <f>SUM(D67:D71)</f>
        <v>315564000</v>
      </c>
      <c r="E72" s="152">
        <f>SUM(E67:E71)</f>
        <v>261527542</v>
      </c>
    </row>
    <row r="73" spans="1:5" ht="24.75">
      <c r="A73" s="148"/>
      <c r="B73" s="31" t="s">
        <v>13</v>
      </c>
      <c r="C73" s="145" t="s">
        <v>203</v>
      </c>
      <c r="D73" s="148"/>
      <c r="E73" s="148"/>
    </row>
    <row r="74" spans="1:5" ht="24.75">
      <c r="A74" s="111">
        <v>14171958</v>
      </c>
      <c r="B74" s="33"/>
      <c r="C74" s="146" t="s">
        <v>204</v>
      </c>
      <c r="D74" s="111">
        <v>11561000</v>
      </c>
      <c r="E74" s="111">
        <v>12038806</v>
      </c>
    </row>
    <row r="75" spans="1:5" ht="24.75">
      <c r="A75" s="111">
        <v>74335536</v>
      </c>
      <c r="B75" s="33"/>
      <c r="C75" s="146" t="s">
        <v>205</v>
      </c>
      <c r="D75" s="111">
        <v>70737000</v>
      </c>
      <c r="E75" s="111">
        <v>79516553</v>
      </c>
    </row>
    <row r="76" spans="1:5" ht="24.75">
      <c r="A76" s="111">
        <v>21240942</v>
      </c>
      <c r="B76" s="33"/>
      <c r="C76" s="146" t="s">
        <v>206</v>
      </c>
      <c r="D76" s="111">
        <v>30914000</v>
      </c>
      <c r="E76" s="111">
        <v>23752694</v>
      </c>
    </row>
    <row r="77" spans="1:5" ht="24.75">
      <c r="A77" s="111">
        <v>118646</v>
      </c>
      <c r="B77" s="33"/>
      <c r="C77" s="146" t="s">
        <v>207</v>
      </c>
      <c r="D77" s="111">
        <v>30000</v>
      </c>
      <c r="E77" s="111">
        <v>338595</v>
      </c>
    </row>
    <row r="78" spans="1:5" ht="24.75">
      <c r="A78" s="111">
        <v>16111834</v>
      </c>
      <c r="B78" s="156"/>
      <c r="C78" s="146" t="s">
        <v>108</v>
      </c>
      <c r="D78" s="111">
        <v>26800000</v>
      </c>
      <c r="E78" s="111">
        <v>16327441</v>
      </c>
    </row>
    <row r="79" spans="1:5" ht="24.75">
      <c r="A79" s="111">
        <v>2217713</v>
      </c>
      <c r="B79" s="156"/>
      <c r="C79" s="146" t="s">
        <v>208</v>
      </c>
      <c r="D79" s="111">
        <v>5834000</v>
      </c>
      <c r="E79" s="111">
        <v>3390421</v>
      </c>
    </row>
    <row r="80" spans="1:5" ht="24.75">
      <c r="A80" s="111">
        <v>86670911</v>
      </c>
      <c r="B80" s="156"/>
      <c r="C80" s="146" t="s">
        <v>209</v>
      </c>
      <c r="D80" s="111">
        <v>128203000</v>
      </c>
      <c r="E80" s="111">
        <v>41445950</v>
      </c>
    </row>
    <row r="81" spans="1:5" ht="24.75">
      <c r="A81" s="111">
        <v>74432538</v>
      </c>
      <c r="B81" s="156"/>
      <c r="C81" s="146" t="s">
        <v>158</v>
      </c>
      <c r="D81" s="111">
        <v>90436000</v>
      </c>
      <c r="E81" s="111">
        <v>76934228</v>
      </c>
    </row>
    <row r="82" spans="1:5" ht="24.75">
      <c r="A82" s="152">
        <f>SUM(A74:A81)</f>
        <v>289300078</v>
      </c>
      <c r="B82" s="157"/>
      <c r="C82" s="11" t="s">
        <v>210</v>
      </c>
      <c r="D82" s="152">
        <f>SUM(D74:D81)</f>
        <v>364515000</v>
      </c>
      <c r="E82" s="152">
        <f>SUM(E74:E81)</f>
        <v>253744688</v>
      </c>
    </row>
    <row r="83" spans="1:5" ht="15.75">
      <c r="A83" s="158"/>
      <c r="B83" s="159"/>
      <c r="C83" s="159"/>
      <c r="D83" s="159"/>
      <c r="E83" s="159"/>
    </row>
    <row r="84" spans="1:5" ht="12.75">
      <c r="A84" s="1"/>
      <c r="B84" s="97"/>
      <c r="C84" s="160" t="s">
        <v>211</v>
      </c>
      <c r="D84" s="97"/>
      <c r="E84" s="97"/>
    </row>
    <row r="86" spans="1:5" ht="24.75">
      <c r="A86" s="161" t="s">
        <v>186</v>
      </c>
      <c r="B86" s="161"/>
      <c r="C86" s="161"/>
      <c r="D86" s="161"/>
      <c r="E86" s="161"/>
    </row>
    <row r="87" spans="1:5" ht="27.75">
      <c r="A87" s="96" t="s">
        <v>163</v>
      </c>
      <c r="B87" s="135"/>
      <c r="C87" s="135"/>
      <c r="D87" s="135"/>
      <c r="E87" s="135"/>
    </row>
    <row r="88" spans="1:5" ht="27.75">
      <c r="A88" s="96" t="s">
        <v>164</v>
      </c>
      <c r="B88" s="135"/>
      <c r="C88" s="135"/>
      <c r="D88" s="135"/>
      <c r="E88" s="135"/>
    </row>
    <row r="89" spans="1:5" ht="27.75">
      <c r="A89" s="96" t="s">
        <v>165</v>
      </c>
      <c r="B89" s="135"/>
      <c r="C89" s="135"/>
      <c r="D89" s="135"/>
      <c r="E89" s="135"/>
    </row>
    <row r="90" spans="1:5" ht="23.25">
      <c r="A90" s="97"/>
      <c r="B90" s="136"/>
      <c r="C90" s="97"/>
      <c r="D90" s="97"/>
      <c r="E90" s="98" t="s">
        <v>166</v>
      </c>
    </row>
    <row r="91" spans="1:5" ht="23.25">
      <c r="A91" s="99" t="s">
        <v>167</v>
      </c>
      <c r="B91" s="137"/>
      <c r="C91" s="138"/>
      <c r="D91" s="39" t="s">
        <v>59</v>
      </c>
      <c r="E91" s="139"/>
    </row>
    <row r="92" spans="1:5" ht="27.75">
      <c r="A92" s="102" t="s">
        <v>31</v>
      </c>
      <c r="B92" s="36" t="s">
        <v>3</v>
      </c>
      <c r="C92" s="140"/>
      <c r="D92" s="104" t="s">
        <v>4</v>
      </c>
      <c r="E92" s="104" t="s">
        <v>167</v>
      </c>
    </row>
    <row r="93" spans="1:5" ht="23.25">
      <c r="A93" s="102">
        <v>2017</v>
      </c>
      <c r="B93" s="141"/>
      <c r="C93" s="142"/>
      <c r="D93" s="107"/>
      <c r="E93" s="107"/>
    </row>
    <row r="94" spans="1:5" ht="24.75">
      <c r="A94" s="155"/>
      <c r="B94" s="31" t="s">
        <v>33</v>
      </c>
      <c r="C94" s="145" t="s">
        <v>212</v>
      </c>
      <c r="D94" s="155"/>
      <c r="E94" s="155"/>
    </row>
    <row r="95" spans="1:5" ht="24.75">
      <c r="A95" s="111">
        <v>591185</v>
      </c>
      <c r="B95" s="33"/>
      <c r="C95" s="146" t="s">
        <v>213</v>
      </c>
      <c r="D95" s="111">
        <v>750000</v>
      </c>
      <c r="E95" s="111">
        <v>631479</v>
      </c>
    </row>
    <row r="96" spans="1:5" ht="24.75">
      <c r="A96" s="111">
        <v>1322</v>
      </c>
      <c r="B96" s="33"/>
      <c r="C96" s="146" t="s">
        <v>214</v>
      </c>
      <c r="D96" s="119" t="s">
        <v>183</v>
      </c>
      <c r="E96" s="111">
        <v>1145</v>
      </c>
    </row>
    <row r="97" spans="1:5" ht="24.75">
      <c r="A97" s="111">
        <v>582330</v>
      </c>
      <c r="B97" s="33"/>
      <c r="C97" s="146" t="s">
        <v>215</v>
      </c>
      <c r="D97" s="111">
        <v>620000</v>
      </c>
      <c r="E97" s="111">
        <v>655446</v>
      </c>
    </row>
    <row r="98" spans="1:5" ht="24.75">
      <c r="A98" s="111">
        <v>513906</v>
      </c>
      <c r="B98" s="33"/>
      <c r="C98" s="146" t="s">
        <v>216</v>
      </c>
      <c r="D98" s="111">
        <v>700000</v>
      </c>
      <c r="E98" s="111">
        <v>552244</v>
      </c>
    </row>
    <row r="99" spans="1:5" ht="24.75">
      <c r="A99" s="111">
        <v>416181</v>
      </c>
      <c r="B99" s="33"/>
      <c r="C99" s="146" t="s">
        <v>217</v>
      </c>
      <c r="D99" s="111">
        <v>500000</v>
      </c>
      <c r="E99" s="111">
        <v>219301</v>
      </c>
    </row>
    <row r="100" spans="1:5" ht="24.75">
      <c r="A100" s="111">
        <v>5874</v>
      </c>
      <c r="B100" s="33"/>
      <c r="C100" s="146" t="s">
        <v>218</v>
      </c>
      <c r="D100" s="119" t="s">
        <v>183</v>
      </c>
      <c r="E100" s="111">
        <v>5409</v>
      </c>
    </row>
    <row r="101" spans="1:5" ht="24.75">
      <c r="A101" s="111">
        <v>187796</v>
      </c>
      <c r="B101" s="33"/>
      <c r="C101" s="146" t="s">
        <v>131</v>
      </c>
      <c r="D101" s="111">
        <v>294000</v>
      </c>
      <c r="E101" s="111">
        <v>193720</v>
      </c>
    </row>
    <row r="102" spans="1:5" ht="24.75">
      <c r="A102" s="111">
        <v>15168</v>
      </c>
      <c r="B102" s="33"/>
      <c r="C102" s="146" t="s">
        <v>219</v>
      </c>
      <c r="D102" s="111">
        <v>2000000</v>
      </c>
      <c r="E102" s="111">
        <v>14133</v>
      </c>
    </row>
    <row r="103" spans="1:5" ht="24.75">
      <c r="A103" s="111">
        <v>199737</v>
      </c>
      <c r="B103" s="33"/>
      <c r="C103" s="146" t="s">
        <v>150</v>
      </c>
      <c r="D103" s="119">
        <v>250000</v>
      </c>
      <c r="E103" s="111">
        <v>186863</v>
      </c>
    </row>
    <row r="104" spans="1:5" ht="24.75">
      <c r="A104" s="148">
        <f>SUM(A95:A103)</f>
        <v>2513499</v>
      </c>
      <c r="B104" s="149"/>
      <c r="C104" s="150" t="s">
        <v>220</v>
      </c>
      <c r="D104" s="148">
        <f>SUM(D95:D103)</f>
        <v>5114000</v>
      </c>
      <c r="E104" s="148">
        <f>SUM(E95:E103)</f>
        <v>2459740</v>
      </c>
    </row>
    <row r="105" spans="1:5" ht="24.75">
      <c r="A105" s="148"/>
      <c r="B105" s="31" t="s">
        <v>14</v>
      </c>
      <c r="C105" s="145" t="s">
        <v>221</v>
      </c>
      <c r="D105" s="148"/>
      <c r="E105" s="148"/>
    </row>
    <row r="106" spans="1:5" ht="24.75">
      <c r="A106" s="111">
        <v>155045559</v>
      </c>
      <c r="B106" s="33"/>
      <c r="C106" s="146" t="s">
        <v>222</v>
      </c>
      <c r="D106" s="111">
        <v>15236000</v>
      </c>
      <c r="E106" s="111">
        <v>12333253</v>
      </c>
    </row>
    <row r="107" spans="1:5" ht="24.75">
      <c r="A107" s="111">
        <v>300610</v>
      </c>
      <c r="B107" s="156"/>
      <c r="C107" s="146" t="s">
        <v>154</v>
      </c>
      <c r="D107" s="119" t="s">
        <v>183</v>
      </c>
      <c r="E107" s="111">
        <v>35423</v>
      </c>
    </row>
    <row r="108" spans="1:5" ht="24.75">
      <c r="A108" s="152">
        <f>SUM(A106:A107)</f>
        <v>155346169</v>
      </c>
      <c r="B108" s="149"/>
      <c r="C108" s="11" t="s">
        <v>223</v>
      </c>
      <c r="D108" s="152">
        <f>SUM(D106:D106)</f>
        <v>15236000</v>
      </c>
      <c r="E108" s="152">
        <f>SUM(E106:E107)</f>
        <v>12368676</v>
      </c>
    </row>
    <row r="109" spans="1:5" ht="24.75">
      <c r="A109" s="148"/>
      <c r="B109" s="144" t="s">
        <v>16</v>
      </c>
      <c r="C109" s="145" t="s">
        <v>224</v>
      </c>
      <c r="D109" s="148"/>
      <c r="E109" s="148"/>
    </row>
    <row r="110" spans="1:5" ht="24.75">
      <c r="A110" s="111">
        <v>7535267</v>
      </c>
      <c r="B110" s="33"/>
      <c r="C110" s="146" t="s">
        <v>225</v>
      </c>
      <c r="D110" s="111">
        <v>8554000</v>
      </c>
      <c r="E110" s="111">
        <v>7721262</v>
      </c>
    </row>
    <row r="111" spans="1:5" ht="24.75">
      <c r="A111" s="152">
        <f>SUM(A110:A110)</f>
        <v>7535267</v>
      </c>
      <c r="B111" s="149"/>
      <c r="C111" s="11" t="s">
        <v>226</v>
      </c>
      <c r="D111" s="152">
        <f>SUM(D110:D110)</f>
        <v>8554000</v>
      </c>
      <c r="E111" s="152">
        <f>SUM(E110:E110)</f>
        <v>7721262</v>
      </c>
    </row>
    <row r="112" spans="1:5" ht="24.75">
      <c r="A112" s="111"/>
      <c r="B112" s="31" t="s">
        <v>19</v>
      </c>
      <c r="C112" s="162" t="s">
        <v>227</v>
      </c>
      <c r="D112" s="119"/>
      <c r="E112" s="111"/>
    </row>
    <row r="113" spans="1:5" ht="24.75">
      <c r="A113" s="111">
        <v>15594949</v>
      </c>
      <c r="B113" s="31"/>
      <c r="C113" s="146" t="s">
        <v>228</v>
      </c>
      <c r="D113" s="111">
        <v>22903000</v>
      </c>
      <c r="E113" s="111">
        <v>19082931</v>
      </c>
    </row>
    <row r="114" spans="1:5" ht="24.75">
      <c r="A114" s="111">
        <v>5720</v>
      </c>
      <c r="B114" s="31"/>
      <c r="C114" s="146" t="s">
        <v>229</v>
      </c>
      <c r="D114" s="111">
        <v>97000</v>
      </c>
      <c r="E114" s="111">
        <v>23031</v>
      </c>
    </row>
    <row r="115" spans="1:5" ht="24.75">
      <c r="A115" s="111">
        <v>89645536</v>
      </c>
      <c r="B115" s="31"/>
      <c r="C115" s="146" t="s">
        <v>230</v>
      </c>
      <c r="D115" s="111">
        <v>98000000</v>
      </c>
      <c r="E115" s="111">
        <v>15883146</v>
      </c>
    </row>
    <row r="116" spans="1:5" ht="24.75">
      <c r="A116" s="111">
        <v>77491009</v>
      </c>
      <c r="B116" s="31"/>
      <c r="C116" s="146" t="s">
        <v>146</v>
      </c>
      <c r="D116" s="111">
        <v>79000000</v>
      </c>
      <c r="E116" s="111">
        <v>78041139</v>
      </c>
    </row>
    <row r="117" spans="1:5" ht="24.75">
      <c r="A117" s="152">
        <f>SUM(A113:A116)</f>
        <v>182737214</v>
      </c>
      <c r="B117" s="149"/>
      <c r="C117" s="11" t="s">
        <v>231</v>
      </c>
      <c r="D117" s="152">
        <f>SUM(D113:D116)</f>
        <v>200000000</v>
      </c>
      <c r="E117" s="152">
        <f>SUM(E113:E116)</f>
        <v>113030247</v>
      </c>
    </row>
    <row r="118" spans="1:5" ht="24.75">
      <c r="A118" s="155"/>
      <c r="B118" s="31" t="s">
        <v>20</v>
      </c>
      <c r="C118" s="145" t="s">
        <v>232</v>
      </c>
      <c r="D118" s="155"/>
      <c r="E118" s="155"/>
    </row>
    <row r="119" spans="1:5" ht="24.75">
      <c r="A119" s="111">
        <v>17078940</v>
      </c>
      <c r="B119" s="33"/>
      <c r="C119" s="146" t="s">
        <v>96</v>
      </c>
      <c r="D119" s="111">
        <v>20000000</v>
      </c>
      <c r="E119" s="111">
        <v>18526587</v>
      </c>
    </row>
    <row r="120" spans="1:5" ht="24.75">
      <c r="A120" s="111">
        <v>18300</v>
      </c>
      <c r="B120" s="33"/>
      <c r="C120" s="146" t="s">
        <v>116</v>
      </c>
      <c r="D120" s="119" t="s">
        <v>183</v>
      </c>
      <c r="E120" s="119" t="s">
        <v>183</v>
      </c>
    </row>
    <row r="121" spans="1:5" ht="24.75">
      <c r="A121" s="111">
        <v>118806</v>
      </c>
      <c r="B121" s="33"/>
      <c r="C121" s="146" t="s">
        <v>118</v>
      </c>
      <c r="D121" s="119" t="s">
        <v>183</v>
      </c>
      <c r="E121" s="111">
        <v>28077</v>
      </c>
    </row>
    <row r="122" spans="1:5" ht="24.75">
      <c r="A122" s="111">
        <v>70342</v>
      </c>
      <c r="B122" s="33"/>
      <c r="C122" s="146" t="s">
        <v>233</v>
      </c>
      <c r="D122" s="111">
        <v>35000</v>
      </c>
      <c r="E122" s="111">
        <v>124201</v>
      </c>
    </row>
    <row r="123" spans="1:5" ht="24.75">
      <c r="A123" s="111">
        <v>10567054</v>
      </c>
      <c r="B123" s="33"/>
      <c r="C123" s="146" t="s">
        <v>132</v>
      </c>
      <c r="D123" s="111">
        <v>13601000</v>
      </c>
      <c r="E123" s="111">
        <v>10877553</v>
      </c>
    </row>
    <row r="124" spans="1:5" ht="24.75">
      <c r="A124" s="119" t="s">
        <v>183</v>
      </c>
      <c r="B124" s="33"/>
      <c r="C124" s="146" t="s">
        <v>142</v>
      </c>
      <c r="D124" s="111">
        <v>3000000</v>
      </c>
      <c r="E124" s="119" t="s">
        <v>183</v>
      </c>
    </row>
    <row r="125" spans="1:5" ht="24.75">
      <c r="A125" s="111">
        <v>80953</v>
      </c>
      <c r="B125" s="33"/>
      <c r="C125" s="146" t="s">
        <v>148</v>
      </c>
      <c r="D125" s="111">
        <v>168000</v>
      </c>
      <c r="E125" s="111">
        <v>107564</v>
      </c>
    </row>
    <row r="126" spans="1:5" ht="24.75">
      <c r="A126" s="111">
        <v>25330709</v>
      </c>
      <c r="B126" s="33"/>
      <c r="C126" s="146" t="s">
        <v>149</v>
      </c>
      <c r="D126" s="111">
        <v>34483000</v>
      </c>
      <c r="E126" s="111">
        <v>23058687</v>
      </c>
    </row>
    <row r="127" spans="1:5" ht="24.75">
      <c r="A127" s="152">
        <f>SUM(A119:A126)</f>
        <v>53265104</v>
      </c>
      <c r="B127" s="149"/>
      <c r="C127" s="11" t="s">
        <v>234</v>
      </c>
      <c r="D127" s="152">
        <f>SUM(D119:D126)</f>
        <v>71287000</v>
      </c>
      <c r="E127" s="152">
        <f>SUM(E119:E126)</f>
        <v>52722669</v>
      </c>
    </row>
    <row r="128" spans="1:5" ht="24.75">
      <c r="A128" s="148"/>
      <c r="B128" s="31" t="s">
        <v>21</v>
      </c>
      <c r="C128" s="145" t="s">
        <v>235</v>
      </c>
      <c r="D128" s="148"/>
      <c r="E128" s="148"/>
    </row>
    <row r="129" spans="1:5" ht="24.75">
      <c r="A129" s="111"/>
      <c r="B129" s="163"/>
      <c r="C129" s="146" t="s">
        <v>155</v>
      </c>
      <c r="D129" s="111"/>
      <c r="E129" s="111"/>
    </row>
    <row r="130" spans="1:5" ht="24.75">
      <c r="A130" s="111">
        <v>266588111</v>
      </c>
      <c r="B130" s="33"/>
      <c r="C130" s="146" t="s">
        <v>236</v>
      </c>
      <c r="D130" s="111">
        <v>169500000</v>
      </c>
      <c r="E130" s="111">
        <v>457407443</v>
      </c>
    </row>
    <row r="131" spans="1:5" ht="24.75">
      <c r="A131" s="111">
        <v>10557</v>
      </c>
      <c r="B131" s="33"/>
      <c r="C131" s="146" t="s">
        <v>237</v>
      </c>
      <c r="D131" s="119">
        <v>500000</v>
      </c>
      <c r="E131" s="119" t="s">
        <v>183</v>
      </c>
    </row>
    <row r="132" spans="1:5" ht="24.75">
      <c r="A132" s="148">
        <f>SUM(A130:A131)</f>
        <v>266598668</v>
      </c>
      <c r="B132" s="149"/>
      <c r="C132" s="150" t="s">
        <v>238</v>
      </c>
      <c r="D132" s="152">
        <f>SUM(D129:D131)</f>
        <v>170000000</v>
      </c>
      <c r="E132" s="148">
        <f>SUM(E130:E131)</f>
        <v>457407443</v>
      </c>
    </row>
    <row r="133" spans="1:5" ht="24.75">
      <c r="A133" s="164" t="s">
        <v>183</v>
      </c>
      <c r="B133" s="33"/>
      <c r="C133" s="150" t="s">
        <v>239</v>
      </c>
      <c r="D133" s="111">
        <v>0</v>
      </c>
      <c r="E133" s="164" t="s">
        <v>183</v>
      </c>
    </row>
    <row r="134" spans="1:5" ht="24.75">
      <c r="A134" s="152">
        <f>SUM(A25+A38+A62+A65+A72+A82+A104+A108+A111+A117+A127+A132+A28)</f>
        <v>2173723727</v>
      </c>
      <c r="B134" s="149"/>
      <c r="C134" s="11" t="s">
        <v>240</v>
      </c>
      <c r="D134" s="152">
        <f>SUM(D25+D38+D62+D65+D72+D82+D104+D108+D111+D117+D127+D132+D28+D133)</f>
        <v>2560000000</v>
      </c>
      <c r="E134" s="152">
        <f>SUM(E25+E38+E62+E65+E72+E82+E104+E108+E111+E117+E127+E132+E28)</f>
        <v>2233302353</v>
      </c>
    </row>
    <row r="135" spans="1:5" ht="24.75">
      <c r="A135" s="165" t="s">
        <v>241</v>
      </c>
      <c r="B135" s="165"/>
      <c r="C135" s="165"/>
      <c r="D135" s="165"/>
      <c r="E135" s="165"/>
    </row>
  </sheetData>
  <sheetProtection/>
  <mergeCells count="11">
    <mergeCell ref="A83:E83"/>
    <mergeCell ref="A86:E86"/>
    <mergeCell ref="D92:D93"/>
    <mergeCell ref="E92:E93"/>
    <mergeCell ref="A135:E135"/>
    <mergeCell ref="A2:E2"/>
    <mergeCell ref="D8:D9"/>
    <mergeCell ref="E8:E9"/>
    <mergeCell ref="A42:E42"/>
    <mergeCell ref="D48:D49"/>
    <mergeCell ref="E48:E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46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3.7109375" style="0" bestFit="1" customWidth="1"/>
    <col min="2" max="2" width="36.8515625" style="0" bestFit="1" customWidth="1"/>
    <col min="3" max="4" width="13.7109375" style="0" bestFit="1" customWidth="1"/>
  </cols>
  <sheetData>
    <row r="2" spans="1:4" ht="24.75">
      <c r="A2" s="91" t="s">
        <v>242</v>
      </c>
      <c r="B2" s="91"/>
      <c r="C2" s="91"/>
      <c r="D2" s="91"/>
    </row>
    <row r="3" spans="1:4" ht="27.75">
      <c r="A3" s="96" t="s">
        <v>243</v>
      </c>
      <c r="B3" s="135"/>
      <c r="C3" s="135"/>
      <c r="D3" s="135"/>
    </row>
    <row r="4" spans="1:4" ht="27.75">
      <c r="A4" s="96" t="s">
        <v>244</v>
      </c>
      <c r="B4" s="135"/>
      <c r="C4" s="135"/>
      <c r="D4" s="135"/>
    </row>
    <row r="5" spans="1:4" ht="24.75">
      <c r="A5" s="97"/>
      <c r="B5" s="97"/>
      <c r="C5" s="97"/>
      <c r="D5" s="154" t="s">
        <v>86</v>
      </c>
    </row>
    <row r="6" spans="1:4" ht="24.75">
      <c r="A6" s="166" t="s">
        <v>2</v>
      </c>
      <c r="B6" s="167"/>
      <c r="C6" s="168" t="s">
        <v>59</v>
      </c>
      <c r="D6" s="169"/>
    </row>
    <row r="7" spans="1:4" ht="27.75">
      <c r="A7" s="170" t="s">
        <v>31</v>
      </c>
      <c r="B7" s="103" t="s">
        <v>3</v>
      </c>
      <c r="C7" s="171" t="s">
        <v>4</v>
      </c>
      <c r="D7" s="171" t="s">
        <v>167</v>
      </c>
    </row>
    <row r="8" spans="1:4" ht="24.75">
      <c r="A8" s="172">
        <v>2017</v>
      </c>
      <c r="B8" s="173"/>
      <c r="C8" s="174"/>
      <c r="D8" s="174"/>
    </row>
    <row r="9" spans="1:4" ht="24.75">
      <c r="A9" s="175"/>
      <c r="B9" s="176" t="s">
        <v>245</v>
      </c>
      <c r="C9" s="177"/>
      <c r="D9" s="175"/>
    </row>
    <row r="10" spans="1:4" ht="24.75">
      <c r="A10" s="178">
        <v>366487165</v>
      </c>
      <c r="B10" s="57" t="s">
        <v>246</v>
      </c>
      <c r="C10" s="179">
        <v>500000000</v>
      </c>
      <c r="D10" s="178">
        <v>463112782</v>
      </c>
    </row>
    <row r="11" spans="1:4" ht="24.75">
      <c r="A11" s="180">
        <v>257714425</v>
      </c>
      <c r="B11" s="57" t="s">
        <v>247</v>
      </c>
      <c r="C11" s="179">
        <v>310000000</v>
      </c>
      <c r="D11" s="180">
        <v>258530122</v>
      </c>
    </row>
    <row r="12" spans="1:4" ht="24.75">
      <c r="A12" s="178">
        <v>47981826</v>
      </c>
      <c r="B12" s="57" t="s">
        <v>248</v>
      </c>
      <c r="C12" s="181">
        <v>59223219</v>
      </c>
      <c r="D12" s="178">
        <v>46845173</v>
      </c>
    </row>
    <row r="13" spans="1:4" ht="24.75">
      <c r="A13" s="178">
        <v>61609214</v>
      </c>
      <c r="B13" s="57" t="s">
        <v>249</v>
      </c>
      <c r="C13" s="179">
        <v>64805000</v>
      </c>
      <c r="D13" s="178">
        <v>58735550</v>
      </c>
    </row>
    <row r="14" spans="1:4" ht="24.75">
      <c r="A14" s="178">
        <v>14524604</v>
      </c>
      <c r="B14" s="57" t="s">
        <v>250</v>
      </c>
      <c r="C14" s="179">
        <v>19013000</v>
      </c>
      <c r="D14" s="178">
        <v>15764960</v>
      </c>
    </row>
    <row r="15" spans="1:4" ht="24.75">
      <c r="A15" s="178">
        <v>59831280</v>
      </c>
      <c r="B15" s="57" t="s">
        <v>251</v>
      </c>
      <c r="C15" s="179">
        <v>60000000</v>
      </c>
      <c r="D15" s="178">
        <v>64165145</v>
      </c>
    </row>
    <row r="16" spans="1:4" ht="24.75">
      <c r="A16" s="178">
        <v>27774334</v>
      </c>
      <c r="B16" s="57" t="s">
        <v>252</v>
      </c>
      <c r="C16" s="181">
        <v>37782640</v>
      </c>
      <c r="D16" s="178">
        <v>30266309</v>
      </c>
    </row>
    <row r="17" spans="1:4" ht="24.75">
      <c r="A17" s="178">
        <v>19803473</v>
      </c>
      <c r="B17" s="57" t="s">
        <v>253</v>
      </c>
      <c r="C17" s="181">
        <v>37134991</v>
      </c>
      <c r="D17" s="178">
        <v>23956436</v>
      </c>
    </row>
    <row r="18" spans="1:4" ht="24.75">
      <c r="A18" s="178">
        <v>24063335</v>
      </c>
      <c r="B18" s="57" t="s">
        <v>254</v>
      </c>
      <c r="C18" s="179">
        <v>38676000</v>
      </c>
      <c r="D18" s="178">
        <v>24565645</v>
      </c>
    </row>
    <row r="19" spans="1:4" ht="24.75">
      <c r="A19" s="182" t="s">
        <v>255</v>
      </c>
      <c r="B19" s="57" t="s">
        <v>256</v>
      </c>
      <c r="C19" s="182" t="s">
        <v>255</v>
      </c>
      <c r="D19" s="178">
        <v>444444</v>
      </c>
    </row>
    <row r="20" spans="1:4" ht="24.75">
      <c r="A20" s="178">
        <v>222460</v>
      </c>
      <c r="B20" s="57" t="s">
        <v>257</v>
      </c>
      <c r="C20" s="179">
        <v>300000</v>
      </c>
      <c r="D20" s="178">
        <v>194220</v>
      </c>
    </row>
    <row r="21" spans="1:4" ht="24.75">
      <c r="A21" s="178">
        <v>261985210</v>
      </c>
      <c r="B21" s="57" t="s">
        <v>258</v>
      </c>
      <c r="C21" s="179">
        <v>286000000</v>
      </c>
      <c r="D21" s="178">
        <v>277294968</v>
      </c>
    </row>
    <row r="22" spans="1:4" ht="24.75">
      <c r="A22" s="183">
        <f>SUM(A9:A21)</f>
        <v>1141997326</v>
      </c>
      <c r="B22" s="184" t="s">
        <v>259</v>
      </c>
      <c r="C22" s="185">
        <f>SUM(C9:C21)</f>
        <v>1412934850</v>
      </c>
      <c r="D22" s="183">
        <f>SUM(D9:D21)</f>
        <v>1263875754</v>
      </c>
    </row>
    <row r="23" spans="1:4" ht="24.75">
      <c r="A23" s="186"/>
      <c r="B23" s="187" t="s">
        <v>260</v>
      </c>
      <c r="C23" s="188"/>
      <c r="D23" s="186"/>
    </row>
    <row r="24" spans="1:4" ht="24.75">
      <c r="A24" s="178">
        <v>95191419</v>
      </c>
      <c r="B24" s="189" t="s">
        <v>261</v>
      </c>
      <c r="C24" s="179">
        <v>139889000</v>
      </c>
      <c r="D24" s="178">
        <v>53831512</v>
      </c>
    </row>
    <row r="25" spans="1:4" ht="24.75">
      <c r="A25" s="178">
        <v>1772264</v>
      </c>
      <c r="B25" s="189" t="s">
        <v>262</v>
      </c>
      <c r="C25" s="179">
        <v>5269000</v>
      </c>
      <c r="D25" s="178">
        <v>148087</v>
      </c>
    </row>
    <row r="26" spans="1:4" ht="24.75">
      <c r="A26" s="178">
        <v>69746862</v>
      </c>
      <c r="B26" s="189" t="s">
        <v>263</v>
      </c>
      <c r="C26" s="179">
        <v>60568000</v>
      </c>
      <c r="D26" s="178">
        <v>68837804</v>
      </c>
    </row>
    <row r="27" spans="1:4" ht="24.75">
      <c r="A27" s="178">
        <v>1072650</v>
      </c>
      <c r="B27" s="189" t="s">
        <v>264</v>
      </c>
      <c r="C27" s="179">
        <v>910000</v>
      </c>
      <c r="D27" s="178">
        <v>934166</v>
      </c>
    </row>
    <row r="28" spans="1:4" ht="24.75">
      <c r="A28" s="178">
        <v>78238718</v>
      </c>
      <c r="B28" s="57" t="s">
        <v>265</v>
      </c>
      <c r="C28" s="179">
        <v>85000000</v>
      </c>
      <c r="D28" s="178">
        <v>188643</v>
      </c>
    </row>
    <row r="29" spans="1:4" ht="24.75">
      <c r="A29" s="180">
        <v>11401518</v>
      </c>
      <c r="B29" s="57" t="s">
        <v>266</v>
      </c>
      <c r="C29" s="179">
        <v>13000000</v>
      </c>
      <c r="D29" s="180">
        <v>15250059</v>
      </c>
    </row>
    <row r="30" spans="1:4" ht="24.75">
      <c r="A30" s="178">
        <v>21055889</v>
      </c>
      <c r="B30" s="189" t="s">
        <v>267</v>
      </c>
      <c r="C30" s="179">
        <v>17547685</v>
      </c>
      <c r="D30" s="178">
        <v>19307591</v>
      </c>
    </row>
    <row r="31" spans="1:4" ht="23.25">
      <c r="A31" s="178">
        <v>186052997</v>
      </c>
      <c r="B31" s="190" t="s">
        <v>268</v>
      </c>
      <c r="C31" s="179">
        <v>160100000</v>
      </c>
      <c r="D31" s="178">
        <v>428389773</v>
      </c>
    </row>
    <row r="32" spans="1:4" ht="24.75">
      <c r="A32" s="178">
        <v>29380900</v>
      </c>
      <c r="B32" s="189" t="s">
        <v>269</v>
      </c>
      <c r="C32" s="179">
        <v>23987875</v>
      </c>
      <c r="D32" s="178">
        <v>49081229</v>
      </c>
    </row>
    <row r="33" spans="1:4" ht="24.75">
      <c r="A33" s="178">
        <v>59420071</v>
      </c>
      <c r="B33" s="189" t="s">
        <v>270</v>
      </c>
      <c r="C33" s="179">
        <v>57014000</v>
      </c>
      <c r="D33" s="178">
        <v>62742361</v>
      </c>
    </row>
    <row r="34" spans="1:4" ht="24.75">
      <c r="A34" s="178">
        <v>58597405</v>
      </c>
      <c r="B34" s="189" t="s">
        <v>271</v>
      </c>
      <c r="C34" s="179">
        <v>48629675</v>
      </c>
      <c r="D34" s="178">
        <v>75826541</v>
      </c>
    </row>
    <row r="35" spans="1:4" ht="24.75">
      <c r="A35" s="178">
        <v>113815057</v>
      </c>
      <c r="B35" s="189" t="s">
        <v>272</v>
      </c>
      <c r="C35" s="179">
        <v>110361261</v>
      </c>
      <c r="D35" s="178">
        <v>103908498</v>
      </c>
    </row>
    <row r="36" spans="1:4" ht="24.75">
      <c r="A36" s="178">
        <v>15335251</v>
      </c>
      <c r="B36" s="189" t="s">
        <v>273</v>
      </c>
      <c r="C36" s="179">
        <v>18000000</v>
      </c>
      <c r="D36" s="178">
        <v>13418520</v>
      </c>
    </row>
    <row r="37" spans="1:4" ht="24.75">
      <c r="A37" s="178">
        <v>125331</v>
      </c>
      <c r="B37" s="189" t="s">
        <v>274</v>
      </c>
      <c r="C37" s="179">
        <v>213000</v>
      </c>
      <c r="D37" s="178">
        <v>144870</v>
      </c>
    </row>
    <row r="38" spans="1:4" ht="24.75">
      <c r="A38" s="178">
        <v>270424</v>
      </c>
      <c r="B38" s="189" t="s">
        <v>275</v>
      </c>
      <c r="C38" s="179">
        <v>396000</v>
      </c>
      <c r="D38" s="178">
        <v>297607</v>
      </c>
    </row>
    <row r="39" spans="1:4" ht="24.75">
      <c r="A39" s="178">
        <v>22720814</v>
      </c>
      <c r="B39" s="189" t="s">
        <v>276</v>
      </c>
      <c r="C39" s="179">
        <v>32701000</v>
      </c>
      <c r="D39" s="178">
        <v>21731510</v>
      </c>
    </row>
    <row r="40" spans="1:4" ht="24.75">
      <c r="A40" s="178">
        <v>217919579</v>
      </c>
      <c r="B40" s="57" t="s">
        <v>277</v>
      </c>
      <c r="C40" s="179">
        <v>309978654</v>
      </c>
      <c r="D40" s="178">
        <v>47454034</v>
      </c>
    </row>
    <row r="41" spans="1:4" ht="24.75">
      <c r="A41" s="180">
        <v>49609252</v>
      </c>
      <c r="B41" s="57" t="s">
        <v>278</v>
      </c>
      <c r="C41" s="179">
        <v>8500000</v>
      </c>
      <c r="D41" s="180">
        <v>7933794</v>
      </c>
    </row>
    <row r="42" spans="1:4" ht="24.75">
      <c r="A42" s="191">
        <f>SUM(A24:A41)</f>
        <v>1031726401</v>
      </c>
      <c r="B42" s="192" t="s">
        <v>279</v>
      </c>
      <c r="C42" s="185">
        <f>SUM(C24:C41)</f>
        <v>1092065150</v>
      </c>
      <c r="D42" s="191">
        <f>SUM(D24:D41)</f>
        <v>969426599</v>
      </c>
    </row>
    <row r="43" spans="1:4" ht="24.75">
      <c r="A43" s="193" t="s">
        <v>280</v>
      </c>
      <c r="B43" s="194" t="s">
        <v>281</v>
      </c>
      <c r="C43" s="185">
        <v>55000000</v>
      </c>
      <c r="D43" s="193" t="s">
        <v>280</v>
      </c>
    </row>
    <row r="44" spans="1:4" ht="24.75">
      <c r="A44" s="191">
        <f>SUM(A22+A42)</f>
        <v>2173723727</v>
      </c>
      <c r="B44" s="195" t="s">
        <v>282</v>
      </c>
      <c r="C44" s="196">
        <f>SUM(C22+C42+C43)</f>
        <v>2560000000</v>
      </c>
      <c r="D44" s="191">
        <f>SUM(D22+D42)</f>
        <v>2233302353</v>
      </c>
    </row>
    <row r="46" ht="12.75">
      <c r="B46" s="61" t="s">
        <v>283</v>
      </c>
    </row>
  </sheetData>
  <sheetProtection/>
  <mergeCells count="3">
    <mergeCell ref="A2:D2"/>
    <mergeCell ref="C7:C8"/>
    <mergeCell ref="D7:D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3.140625" style="0" bestFit="1" customWidth="1"/>
    <col min="2" max="2" width="4.57421875" style="0" bestFit="1" customWidth="1"/>
    <col min="3" max="3" width="29.28125" style="0" bestFit="1" customWidth="1"/>
    <col min="4" max="4" width="16.8515625" style="0" customWidth="1"/>
    <col min="5" max="5" width="20.00390625" style="0" customWidth="1"/>
  </cols>
  <sheetData>
    <row r="1" spans="1:5" ht="24.75">
      <c r="A1" s="197" t="s">
        <v>284</v>
      </c>
      <c r="B1" s="197"/>
      <c r="C1" s="197"/>
      <c r="D1" s="197"/>
      <c r="E1" s="197"/>
    </row>
    <row r="2" spans="1:5" ht="27.75">
      <c r="A2" s="198" t="s">
        <v>285</v>
      </c>
      <c r="B2" s="199"/>
      <c r="C2" s="200"/>
      <c r="D2" s="200"/>
      <c r="E2" s="200"/>
    </row>
    <row r="3" spans="1:5" ht="27.75">
      <c r="A3" s="198" t="s">
        <v>286</v>
      </c>
      <c r="B3" s="199"/>
      <c r="C3" s="200"/>
      <c r="D3" s="200"/>
      <c r="E3" s="200"/>
    </row>
    <row r="4" spans="1:5" ht="21">
      <c r="A4" s="201"/>
      <c r="B4" s="202"/>
      <c r="C4" s="201"/>
      <c r="D4" s="201"/>
      <c r="E4" s="203" t="s">
        <v>86</v>
      </c>
    </row>
    <row r="5" spans="1:5" ht="23.25">
      <c r="A5" s="204" t="s">
        <v>2</v>
      </c>
      <c r="B5" s="205"/>
      <c r="C5" s="206"/>
      <c r="D5" s="207" t="s">
        <v>87</v>
      </c>
      <c r="E5" s="208"/>
    </row>
    <row r="6" spans="1:5" ht="27.75">
      <c r="A6" s="209" t="s">
        <v>31</v>
      </c>
      <c r="B6" s="205"/>
      <c r="C6" s="210" t="s">
        <v>3</v>
      </c>
      <c r="D6" s="104" t="s">
        <v>4</v>
      </c>
      <c r="E6" s="104" t="s">
        <v>2</v>
      </c>
    </row>
    <row r="7" spans="1:5" ht="23.25">
      <c r="A7" s="211">
        <v>2017</v>
      </c>
      <c r="B7" s="212"/>
      <c r="C7" s="213"/>
      <c r="D7" s="107"/>
      <c r="E7" s="107"/>
    </row>
    <row r="8" spans="1:5" ht="24.75">
      <c r="A8" s="214"/>
      <c r="B8" s="215"/>
      <c r="C8" s="216" t="s">
        <v>287</v>
      </c>
      <c r="D8" s="217"/>
      <c r="E8" s="217"/>
    </row>
    <row r="9" spans="1:5" ht="24.75">
      <c r="A9" s="218"/>
      <c r="B9" s="219" t="s">
        <v>5</v>
      </c>
      <c r="C9" s="220" t="s">
        <v>168</v>
      </c>
      <c r="D9" s="218"/>
      <c r="E9" s="218"/>
    </row>
    <row r="10" spans="1:5" ht="24.75">
      <c r="A10" s="221">
        <v>9000</v>
      </c>
      <c r="B10" s="222"/>
      <c r="C10" s="223" t="s">
        <v>92</v>
      </c>
      <c r="D10" s="221">
        <v>500000</v>
      </c>
      <c r="E10" s="221">
        <v>66451</v>
      </c>
    </row>
    <row r="11" spans="1:5" ht="24.75">
      <c r="A11" s="224">
        <f>SUM(A10:A10)</f>
        <v>9000</v>
      </c>
      <c r="B11" s="222"/>
      <c r="C11" s="225" t="s">
        <v>176</v>
      </c>
      <c r="D11" s="224">
        <f>SUM(D10)</f>
        <v>500000</v>
      </c>
      <c r="E11" s="224">
        <f>SUM(E10:E10)</f>
        <v>66451</v>
      </c>
    </row>
    <row r="12" spans="1:5" ht="24.75">
      <c r="A12" s="226"/>
      <c r="B12" s="219" t="s">
        <v>5</v>
      </c>
      <c r="C12" s="220" t="s">
        <v>197</v>
      </c>
      <c r="D12" s="226"/>
      <c r="E12" s="226"/>
    </row>
    <row r="13" spans="1:5" ht="24.75">
      <c r="A13" s="221">
        <v>998219</v>
      </c>
      <c r="B13" s="227"/>
      <c r="C13" s="223" t="s">
        <v>100</v>
      </c>
      <c r="D13" s="228" t="s">
        <v>255</v>
      </c>
      <c r="E13" s="228" t="s">
        <v>255</v>
      </c>
    </row>
    <row r="14" spans="1:5" ht="24.75">
      <c r="A14" s="224">
        <f>SUM(A13)</f>
        <v>998219</v>
      </c>
      <c r="B14" s="229"/>
      <c r="C14" s="225" t="s">
        <v>198</v>
      </c>
      <c r="D14" s="224"/>
      <c r="E14" s="224">
        <f>SUM(E13)</f>
        <v>0</v>
      </c>
    </row>
    <row r="15" spans="1:5" ht="24.75">
      <c r="A15" s="230"/>
      <c r="B15" s="219" t="s">
        <v>13</v>
      </c>
      <c r="C15" s="220" t="s">
        <v>288</v>
      </c>
      <c r="D15" s="230"/>
      <c r="E15" s="230"/>
    </row>
    <row r="16" spans="1:5" ht="24.75">
      <c r="A16" s="230">
        <v>194219</v>
      </c>
      <c r="B16" s="227"/>
      <c r="C16" s="223" t="s">
        <v>289</v>
      </c>
      <c r="D16" s="221">
        <v>700000</v>
      </c>
      <c r="E16" s="230">
        <v>222194</v>
      </c>
    </row>
    <row r="17" spans="1:5" ht="24.75">
      <c r="A17" s="230">
        <v>17081869</v>
      </c>
      <c r="B17" s="222"/>
      <c r="C17" s="223" t="s">
        <v>290</v>
      </c>
      <c r="D17" s="230">
        <v>18800000</v>
      </c>
      <c r="E17" s="230">
        <v>17510113</v>
      </c>
    </row>
    <row r="18" spans="1:5" ht="24.75">
      <c r="A18" s="224">
        <f>SUM(A15:A17)</f>
        <v>17276088</v>
      </c>
      <c r="B18" s="229"/>
      <c r="C18" s="225" t="s">
        <v>291</v>
      </c>
      <c r="D18" s="224">
        <f>SUM(D15:D17)</f>
        <v>19500000</v>
      </c>
      <c r="E18" s="224">
        <f>SUM(E15:E17)</f>
        <v>17732307</v>
      </c>
    </row>
    <row r="19" spans="1:5" ht="24.75">
      <c r="A19" s="231"/>
      <c r="B19" s="219" t="s">
        <v>14</v>
      </c>
      <c r="C19" s="220" t="s">
        <v>292</v>
      </c>
      <c r="D19" s="231"/>
      <c r="E19" s="231"/>
    </row>
    <row r="20" spans="1:5" ht="24.75">
      <c r="A20" s="226">
        <v>831751</v>
      </c>
      <c r="B20" s="227"/>
      <c r="C20" s="232" t="s">
        <v>154</v>
      </c>
      <c r="D20" s="228" t="s">
        <v>255</v>
      </c>
      <c r="E20" s="228" t="s">
        <v>255</v>
      </c>
    </row>
    <row r="21" spans="1:5" ht="24.75">
      <c r="A21" s="224">
        <f>SUM(A20)</f>
        <v>831751</v>
      </c>
      <c r="B21" s="229"/>
      <c r="C21" s="233" t="s">
        <v>293</v>
      </c>
      <c r="D21" s="224"/>
      <c r="E21" s="224">
        <f>SUM(E20)</f>
        <v>0</v>
      </c>
    </row>
    <row r="22" spans="1:5" ht="24.75">
      <c r="A22" s="231"/>
      <c r="B22" s="219" t="s">
        <v>16</v>
      </c>
      <c r="C22" s="220" t="s">
        <v>294</v>
      </c>
      <c r="D22" s="231"/>
      <c r="E22" s="231"/>
    </row>
    <row r="23" spans="1:5" ht="24.75">
      <c r="A23" s="234">
        <v>111243769</v>
      </c>
      <c r="B23" s="222"/>
      <c r="C23" s="223" t="s">
        <v>295</v>
      </c>
      <c r="D23" s="228" t="s">
        <v>255</v>
      </c>
      <c r="E23" s="234">
        <v>115608214</v>
      </c>
    </row>
    <row r="24" spans="1:5" ht="24.75">
      <c r="A24" s="224">
        <f>SUM(A23)</f>
        <v>111243769</v>
      </c>
      <c r="B24" s="229"/>
      <c r="C24" s="233" t="s">
        <v>296</v>
      </c>
      <c r="D24" s="224">
        <f>SUM(D23)</f>
        <v>0</v>
      </c>
      <c r="E24" s="224">
        <f>SUM(E23)</f>
        <v>115608214</v>
      </c>
    </row>
    <row r="25" spans="1:5" ht="24.75">
      <c r="A25" s="224">
        <f>SUM(A11+A14+A18+A21+A24)</f>
        <v>130358827</v>
      </c>
      <c r="B25" s="222"/>
      <c r="C25" s="235" t="s">
        <v>297</v>
      </c>
      <c r="D25" s="224">
        <f>SUM(D11+D14+D18+D21+D24)</f>
        <v>20000000</v>
      </c>
      <c r="E25" s="224">
        <f>SUM(E11+E14+E18+E21+E24)</f>
        <v>133406972</v>
      </c>
    </row>
    <row r="26" spans="1:5" ht="22.5">
      <c r="A26" s="236"/>
      <c r="B26" s="237"/>
      <c r="D26" s="238"/>
      <c r="E26" s="236"/>
    </row>
    <row r="27" spans="1:5" ht="22.5">
      <c r="A27" s="236"/>
      <c r="B27" s="237"/>
      <c r="D27" s="238"/>
      <c r="E27" s="236"/>
    </row>
    <row r="28" spans="1:5" ht="22.5">
      <c r="A28" s="236"/>
      <c r="B28" s="237"/>
      <c r="D28" s="238"/>
      <c r="E28" s="236"/>
    </row>
    <row r="29" spans="1:5" ht="24.75">
      <c r="A29" s="230"/>
      <c r="B29" s="227"/>
      <c r="C29" s="239" t="s">
        <v>298</v>
      </c>
      <c r="D29" s="230"/>
      <c r="E29" s="230"/>
    </row>
    <row r="30" spans="1:5" ht="24.75">
      <c r="A30" s="230"/>
      <c r="B30" s="219" t="s">
        <v>21</v>
      </c>
      <c r="C30" s="239" t="s">
        <v>299</v>
      </c>
      <c r="D30" s="230"/>
      <c r="E30" s="230"/>
    </row>
    <row r="31" spans="1:5" ht="24.75">
      <c r="A31" s="230">
        <v>3889647</v>
      </c>
      <c r="B31" s="222"/>
      <c r="C31" s="223" t="s">
        <v>300</v>
      </c>
      <c r="D31" s="230">
        <v>140000000</v>
      </c>
      <c r="E31" s="230">
        <v>15646690</v>
      </c>
    </row>
    <row r="32" spans="1:5" ht="24.75">
      <c r="A32" s="224">
        <f>SUM(A30:A31)</f>
        <v>3889647</v>
      </c>
      <c r="B32" s="229"/>
      <c r="C32" s="225" t="s">
        <v>301</v>
      </c>
      <c r="D32" s="224">
        <f>SUM(D30:D31)</f>
        <v>140000000</v>
      </c>
      <c r="E32" s="224">
        <f>SUM(E30:E31)</f>
        <v>15646690</v>
      </c>
    </row>
    <row r="33" spans="1:5" ht="20.25">
      <c r="A33" s="240"/>
      <c r="B33" s="241"/>
      <c r="C33" s="242"/>
      <c r="D33" s="243"/>
      <c r="E33" s="243"/>
    </row>
    <row r="34" spans="1:5" ht="12.75">
      <c r="A34" s="201"/>
      <c r="B34" s="201"/>
      <c r="C34" s="201"/>
      <c r="D34" s="201"/>
      <c r="E34" s="201"/>
    </row>
    <row r="35" spans="1:5" ht="12.75">
      <c r="A35" s="201"/>
      <c r="B35" s="201"/>
      <c r="C35" s="61" t="s">
        <v>302</v>
      </c>
      <c r="D35" s="201"/>
      <c r="E35" s="201"/>
    </row>
  </sheetData>
  <sheetProtection/>
  <mergeCells count="3">
    <mergeCell ref="A1:E1"/>
    <mergeCell ref="D6:D7"/>
    <mergeCell ref="E6:E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13.140625" style="0" bestFit="1" customWidth="1"/>
    <col min="2" max="2" width="44.00390625" style="0" bestFit="1" customWidth="1"/>
    <col min="3" max="4" width="13.140625" style="0" bestFit="1" customWidth="1"/>
  </cols>
  <sheetData>
    <row r="2" spans="1:4" ht="24.75">
      <c r="A2" s="197" t="s">
        <v>303</v>
      </c>
      <c r="B2" s="197"/>
      <c r="C2" s="197"/>
      <c r="D2" s="197"/>
    </row>
    <row r="3" spans="1:4" ht="27.75">
      <c r="A3" s="198" t="s">
        <v>304</v>
      </c>
      <c r="B3" s="200"/>
      <c r="C3" s="200"/>
      <c r="D3" s="200"/>
    </row>
    <row r="4" spans="1:4" ht="27.75">
      <c r="A4" s="198" t="s">
        <v>305</v>
      </c>
      <c r="B4" s="200"/>
      <c r="C4" s="200"/>
      <c r="D4" s="200"/>
    </row>
    <row r="5" spans="1:4" ht="23.25">
      <c r="A5" s="201"/>
      <c r="B5" s="201"/>
      <c r="C5" s="201"/>
      <c r="D5" s="244" t="s">
        <v>166</v>
      </c>
    </row>
    <row r="6" spans="1:4" ht="23.25">
      <c r="A6" s="99" t="s">
        <v>167</v>
      </c>
      <c r="B6" s="167"/>
      <c r="C6" s="101" t="s">
        <v>59</v>
      </c>
      <c r="D6" s="169"/>
    </row>
    <row r="7" spans="1:4" ht="27.75">
      <c r="A7" s="102" t="s">
        <v>31</v>
      </c>
      <c r="B7" s="103" t="s">
        <v>3</v>
      </c>
      <c r="C7" s="104" t="s">
        <v>4</v>
      </c>
      <c r="D7" s="104" t="s">
        <v>2</v>
      </c>
    </row>
    <row r="8" spans="1:4" ht="23.25">
      <c r="A8" s="105">
        <v>2017</v>
      </c>
      <c r="B8" s="173"/>
      <c r="C8" s="107"/>
      <c r="D8" s="107"/>
    </row>
    <row r="9" spans="1:4" ht="24.75">
      <c r="A9" s="245"/>
      <c r="B9" s="176" t="s">
        <v>306</v>
      </c>
      <c r="C9" s="246"/>
      <c r="D9" s="245"/>
    </row>
    <row r="10" spans="1:4" ht="24.75">
      <c r="A10" s="230">
        <v>3877263</v>
      </c>
      <c r="B10" s="247" t="s">
        <v>307</v>
      </c>
      <c r="C10" s="248">
        <v>250000</v>
      </c>
      <c r="D10" s="230">
        <v>66451</v>
      </c>
    </row>
    <row r="11" spans="1:4" ht="24.75">
      <c r="A11" s="230">
        <v>13407825</v>
      </c>
      <c r="B11" s="249" t="s">
        <v>308</v>
      </c>
      <c r="C11" s="248">
        <v>16950000</v>
      </c>
      <c r="D11" s="230">
        <v>13786230</v>
      </c>
    </row>
    <row r="12" spans="1:4" ht="24.75">
      <c r="A12" s="230"/>
      <c r="B12" s="249" t="s">
        <v>309</v>
      </c>
      <c r="C12" s="248">
        <v>2800000</v>
      </c>
      <c r="D12" s="230">
        <v>3946077</v>
      </c>
    </row>
    <row r="13" spans="1:4" ht="24.75">
      <c r="A13" s="230">
        <v>1829970</v>
      </c>
      <c r="B13" s="249" t="s">
        <v>310</v>
      </c>
      <c r="C13" s="250" t="s">
        <v>255</v>
      </c>
      <c r="D13" s="250" t="s">
        <v>255</v>
      </c>
    </row>
    <row r="14" spans="1:4" ht="24.75">
      <c r="A14" s="230">
        <v>111243769</v>
      </c>
      <c r="B14" s="249" t="s">
        <v>311</v>
      </c>
      <c r="C14" s="250" t="s">
        <v>255</v>
      </c>
      <c r="D14" s="248">
        <v>115608214</v>
      </c>
    </row>
    <row r="15" spans="1:4" ht="24.75">
      <c r="A15" s="224">
        <f>SUM(A10:A14)</f>
        <v>130358827</v>
      </c>
      <c r="B15" s="251" t="s">
        <v>312</v>
      </c>
      <c r="C15" s="252">
        <f>SUM(C10:C13)</f>
        <v>20000000</v>
      </c>
      <c r="D15" s="252">
        <f>SUM(D10:D14)</f>
        <v>133406972</v>
      </c>
    </row>
    <row r="16" spans="1:4" ht="24.75">
      <c r="A16" s="230"/>
      <c r="B16" s="253" t="s">
        <v>313</v>
      </c>
      <c r="C16" s="248"/>
      <c r="D16" s="230"/>
    </row>
    <row r="17" spans="1:4" ht="24.75">
      <c r="A17" s="230"/>
      <c r="B17" s="253" t="s">
        <v>314</v>
      </c>
      <c r="C17" s="248"/>
      <c r="D17" s="230"/>
    </row>
    <row r="18" spans="1:4" ht="24.75">
      <c r="A18" s="230">
        <v>3889647</v>
      </c>
      <c r="B18" s="254" t="s">
        <v>315</v>
      </c>
      <c r="C18" s="248">
        <f>136854000+3146000</f>
        <v>140000000</v>
      </c>
      <c r="D18" s="230">
        <f>6530343+600000</f>
        <v>7130343</v>
      </c>
    </row>
    <row r="19" spans="1:4" ht="24.75">
      <c r="A19" s="231">
        <f>SUM(A18:A18)</f>
        <v>3889647</v>
      </c>
      <c r="B19" s="255" t="s">
        <v>316</v>
      </c>
      <c r="C19" s="256">
        <f>SUM(C18:C18)</f>
        <v>140000000</v>
      </c>
      <c r="D19" s="231">
        <f>SUM(D18:D18)</f>
        <v>7130343</v>
      </c>
    </row>
    <row r="20" spans="1:4" ht="24.75">
      <c r="A20" s="257"/>
      <c r="B20" s="176" t="s">
        <v>317</v>
      </c>
      <c r="C20" s="258"/>
      <c r="D20" s="257"/>
    </row>
    <row r="21" spans="1:4" ht="24.75">
      <c r="A21" s="259" t="s">
        <v>255</v>
      </c>
      <c r="B21" s="254" t="s">
        <v>318</v>
      </c>
      <c r="C21" s="259" t="s">
        <v>255</v>
      </c>
      <c r="D21" s="260">
        <v>8516347</v>
      </c>
    </row>
    <row r="22" spans="1:4" ht="24.75">
      <c r="A22" s="261">
        <f>SUM(A21:A21)</f>
        <v>0</v>
      </c>
      <c r="B22" s="251" t="s">
        <v>319</v>
      </c>
      <c r="C22" s="261">
        <f>SUM(C21:C21)</f>
        <v>0</v>
      </c>
      <c r="D22" s="230">
        <f>SUM(D21:D21)</f>
        <v>8516347</v>
      </c>
    </row>
    <row r="23" spans="1:4" ht="24.75">
      <c r="A23" s="224">
        <f>SUM(A19+A22)</f>
        <v>3889647</v>
      </c>
      <c r="B23" s="251" t="s">
        <v>320</v>
      </c>
      <c r="C23" s="224">
        <f>SUM(C19+C22)</f>
        <v>140000000</v>
      </c>
      <c r="D23" s="224">
        <f>SUM(D19+D22)</f>
        <v>15646690</v>
      </c>
    </row>
    <row r="24" spans="1:4" ht="24.75">
      <c r="A24" s="262"/>
      <c r="B24" s="263"/>
      <c r="C24" s="264"/>
      <c r="D24" s="264"/>
    </row>
    <row r="28" spans="1:4" ht="12.75">
      <c r="A28" s="265" t="s">
        <v>321</v>
      </c>
      <c r="B28" s="266"/>
      <c r="C28" s="266"/>
      <c r="D28" s="266"/>
    </row>
  </sheetData>
  <sheetProtection/>
  <mergeCells count="4">
    <mergeCell ref="A2:D2"/>
    <mergeCell ref="C7:C8"/>
    <mergeCell ref="D7:D8"/>
    <mergeCell ref="A28:D2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4.28125" style="0" bestFit="1" customWidth="1"/>
    <col min="2" max="2" width="46.8515625" style="0" bestFit="1" customWidth="1"/>
    <col min="3" max="4" width="14.28125" style="0" bestFit="1" customWidth="1"/>
  </cols>
  <sheetData>
    <row r="1" spans="1:4" ht="24.75">
      <c r="A1" s="91" t="s">
        <v>322</v>
      </c>
      <c r="B1" s="91"/>
      <c r="C1" s="91"/>
      <c r="D1" s="91"/>
    </row>
    <row r="2" spans="1:4" ht="27.75">
      <c r="A2" s="96" t="s">
        <v>323</v>
      </c>
      <c r="B2" s="4"/>
      <c r="C2" s="4"/>
      <c r="D2" s="4"/>
    </row>
    <row r="3" spans="1:4" ht="27.75">
      <c r="A3" s="96" t="s">
        <v>324</v>
      </c>
      <c r="B3" s="4"/>
      <c r="C3" s="4"/>
      <c r="D3" s="4"/>
    </row>
    <row r="4" spans="1:4" ht="23.25">
      <c r="A4" s="267"/>
      <c r="B4" s="97"/>
      <c r="C4" s="97"/>
      <c r="D4" s="10" t="s">
        <v>166</v>
      </c>
    </row>
    <row r="5" spans="1:4" ht="23.25">
      <c r="A5" s="99" t="s">
        <v>2</v>
      </c>
      <c r="B5" s="100"/>
      <c r="C5" s="268" t="s">
        <v>59</v>
      </c>
      <c r="D5" s="45"/>
    </row>
    <row r="6" spans="1:4" ht="27.75">
      <c r="A6" s="102" t="s">
        <v>31</v>
      </c>
      <c r="B6" s="103" t="s">
        <v>3</v>
      </c>
      <c r="C6" s="104" t="s">
        <v>4</v>
      </c>
      <c r="D6" s="104" t="s">
        <v>2</v>
      </c>
    </row>
    <row r="7" spans="1:4" ht="23.25">
      <c r="A7" s="105">
        <v>2017</v>
      </c>
      <c r="B7" s="269"/>
      <c r="C7" s="107"/>
      <c r="D7" s="107"/>
    </row>
    <row r="8" spans="1:4" ht="24.75">
      <c r="A8" s="108">
        <v>145855526</v>
      </c>
      <c r="B8" s="270" t="s">
        <v>88</v>
      </c>
      <c r="C8" s="271">
        <v>129343000</v>
      </c>
      <c r="D8" s="108">
        <v>141610719</v>
      </c>
    </row>
    <row r="9" spans="1:4" ht="24.75">
      <c r="A9" s="114">
        <v>303330015</v>
      </c>
      <c r="B9" s="57" t="s">
        <v>325</v>
      </c>
      <c r="C9" s="111">
        <v>282659000</v>
      </c>
      <c r="D9" s="114">
        <v>303962167</v>
      </c>
    </row>
    <row r="10" spans="1:4" ht="24.75">
      <c r="A10" s="114">
        <v>4566935</v>
      </c>
      <c r="B10" s="115" t="s">
        <v>90</v>
      </c>
      <c r="C10" s="116">
        <v>5121000</v>
      </c>
      <c r="D10" s="114">
        <v>5043776</v>
      </c>
    </row>
    <row r="11" spans="1:4" ht="24.75">
      <c r="A11" s="114">
        <v>2038737</v>
      </c>
      <c r="B11" s="115" t="s">
        <v>326</v>
      </c>
      <c r="C11" s="116">
        <v>1516000</v>
      </c>
      <c r="D11" s="114">
        <v>2053120</v>
      </c>
    </row>
    <row r="12" spans="1:4" ht="24.75">
      <c r="A12" s="114">
        <v>3715333</v>
      </c>
      <c r="B12" s="115" t="s">
        <v>91</v>
      </c>
      <c r="C12" s="116">
        <v>4158000</v>
      </c>
      <c r="D12" s="114">
        <v>3748257</v>
      </c>
    </row>
    <row r="13" spans="1:4" ht="24.75">
      <c r="A13" s="114">
        <v>16490707</v>
      </c>
      <c r="B13" s="115" t="s">
        <v>92</v>
      </c>
      <c r="C13" s="116">
        <v>17490000</v>
      </c>
      <c r="D13" s="114">
        <v>18522223</v>
      </c>
    </row>
    <row r="14" spans="1:4" ht="24.75">
      <c r="A14" s="114">
        <v>65952206</v>
      </c>
      <c r="B14" s="115" t="s">
        <v>93</v>
      </c>
      <c r="C14" s="116">
        <v>65070000</v>
      </c>
      <c r="D14" s="114">
        <v>59552793</v>
      </c>
    </row>
    <row r="15" spans="1:4" ht="24.75">
      <c r="A15" s="114">
        <v>39460207</v>
      </c>
      <c r="B15" s="115" t="s">
        <v>94</v>
      </c>
      <c r="C15" s="116">
        <v>35349000</v>
      </c>
      <c r="D15" s="114">
        <v>35516390</v>
      </c>
    </row>
    <row r="16" spans="1:4" ht="24.75">
      <c r="A16" s="114">
        <v>9667694</v>
      </c>
      <c r="B16" s="115" t="s">
        <v>95</v>
      </c>
      <c r="C16" s="116">
        <v>9680000</v>
      </c>
      <c r="D16" s="114">
        <v>10221515</v>
      </c>
    </row>
    <row r="17" spans="1:4" ht="24.75">
      <c r="A17" s="114">
        <v>15698451</v>
      </c>
      <c r="B17" s="115" t="s">
        <v>96</v>
      </c>
      <c r="C17" s="116">
        <v>15414000</v>
      </c>
      <c r="D17" s="114">
        <v>16115377</v>
      </c>
    </row>
    <row r="18" spans="1:4" ht="24.75">
      <c r="A18" s="114">
        <v>4400195</v>
      </c>
      <c r="B18" s="115" t="s">
        <v>97</v>
      </c>
      <c r="C18" s="116">
        <v>4490000</v>
      </c>
      <c r="D18" s="114">
        <v>4528045</v>
      </c>
    </row>
    <row r="19" spans="1:4" ht="24.75">
      <c r="A19" s="114">
        <v>54485890</v>
      </c>
      <c r="B19" s="115" t="s">
        <v>327</v>
      </c>
      <c r="C19" s="116">
        <v>52547000</v>
      </c>
      <c r="D19" s="114">
        <v>53028095</v>
      </c>
    </row>
    <row r="20" spans="1:4" ht="24.75">
      <c r="A20" s="114">
        <v>17210297</v>
      </c>
      <c r="B20" s="115" t="s">
        <v>99</v>
      </c>
      <c r="C20" s="116">
        <v>18116000</v>
      </c>
      <c r="D20" s="114">
        <v>17215308</v>
      </c>
    </row>
    <row r="21" spans="1:4" ht="24.75">
      <c r="A21" s="114">
        <v>764724100</v>
      </c>
      <c r="B21" s="115" t="s">
        <v>100</v>
      </c>
      <c r="C21" s="116">
        <v>670455000</v>
      </c>
      <c r="D21" s="114">
        <v>678306879</v>
      </c>
    </row>
    <row r="22" spans="1:4" ht="24.75">
      <c r="A22" s="114">
        <v>1239221507</v>
      </c>
      <c r="B22" s="115" t="s">
        <v>101</v>
      </c>
      <c r="C22" s="116">
        <v>1155827000</v>
      </c>
      <c r="D22" s="114">
        <v>1155195921</v>
      </c>
    </row>
    <row r="23" spans="1:4" ht="24.75">
      <c r="A23" s="114">
        <v>144757134</v>
      </c>
      <c r="B23" s="115" t="s">
        <v>328</v>
      </c>
      <c r="C23" s="116">
        <v>143596000</v>
      </c>
      <c r="D23" s="114">
        <v>145014705</v>
      </c>
    </row>
    <row r="24" spans="1:4" ht="24.75">
      <c r="A24" s="114">
        <v>10878825</v>
      </c>
      <c r="B24" s="115" t="s">
        <v>215</v>
      </c>
      <c r="C24" s="116">
        <v>10415000</v>
      </c>
      <c r="D24" s="114">
        <v>11489541</v>
      </c>
    </row>
    <row r="25" spans="1:4" ht="24.75">
      <c r="A25" s="114">
        <v>15003748</v>
      </c>
      <c r="B25" s="115" t="s">
        <v>329</v>
      </c>
      <c r="C25" s="116">
        <v>15398000</v>
      </c>
      <c r="D25" s="114">
        <v>15040623</v>
      </c>
    </row>
    <row r="26" spans="1:4" ht="24.75">
      <c r="A26" s="114">
        <v>40726670</v>
      </c>
      <c r="B26" s="115" t="s">
        <v>330</v>
      </c>
      <c r="C26" s="116">
        <v>40887000</v>
      </c>
      <c r="D26" s="114">
        <v>41061670</v>
      </c>
    </row>
    <row r="27" spans="1:4" ht="24.75">
      <c r="A27" s="114">
        <v>98638984</v>
      </c>
      <c r="B27" s="115" t="s">
        <v>331</v>
      </c>
      <c r="C27" s="116">
        <v>97669000</v>
      </c>
      <c r="D27" s="114">
        <v>97517830</v>
      </c>
    </row>
    <row r="28" spans="1:4" ht="24.75">
      <c r="A28" s="114">
        <v>935667</v>
      </c>
      <c r="B28" s="115" t="s">
        <v>107</v>
      </c>
      <c r="C28" s="116">
        <v>671000</v>
      </c>
      <c r="D28" s="114">
        <v>1126891</v>
      </c>
    </row>
    <row r="29" spans="1:4" ht="24.75">
      <c r="A29" s="114">
        <v>95560830</v>
      </c>
      <c r="B29" s="115" t="s">
        <v>108</v>
      </c>
      <c r="C29" s="116">
        <v>95433000</v>
      </c>
      <c r="D29" s="114">
        <v>97010483</v>
      </c>
    </row>
    <row r="30" spans="1:4" ht="24.75">
      <c r="A30" s="114">
        <v>4076624</v>
      </c>
      <c r="B30" s="115" t="s">
        <v>109</v>
      </c>
      <c r="C30" s="116">
        <v>4046000</v>
      </c>
      <c r="D30" s="114">
        <v>4041482</v>
      </c>
    </row>
    <row r="31" spans="1:4" ht="24.75">
      <c r="A31" s="114">
        <v>2672854</v>
      </c>
      <c r="B31" s="57" t="s">
        <v>172</v>
      </c>
      <c r="C31" s="116">
        <v>2688000</v>
      </c>
      <c r="D31" s="114">
        <v>2641895</v>
      </c>
    </row>
    <row r="32" spans="1:4" ht="24.75">
      <c r="A32" s="111">
        <v>335376</v>
      </c>
      <c r="B32" s="115" t="s">
        <v>332</v>
      </c>
      <c r="C32" s="116">
        <v>261000</v>
      </c>
      <c r="D32" s="116">
        <v>260500</v>
      </c>
    </row>
    <row r="33" spans="1:4" ht="24.75">
      <c r="A33" s="114">
        <v>7361000</v>
      </c>
      <c r="B33" s="115" t="s">
        <v>111</v>
      </c>
      <c r="C33" s="116">
        <v>7335000</v>
      </c>
      <c r="D33" s="114">
        <v>6967969</v>
      </c>
    </row>
    <row r="34" spans="1:4" ht="24.75">
      <c r="A34" s="114">
        <v>6351419</v>
      </c>
      <c r="B34" s="189" t="s">
        <v>333</v>
      </c>
      <c r="C34" s="116">
        <v>6426000</v>
      </c>
      <c r="D34" s="114">
        <v>6299540</v>
      </c>
    </row>
    <row r="35" spans="1:4" ht="24.75">
      <c r="A35" s="114">
        <v>207449131</v>
      </c>
      <c r="B35" s="189" t="s">
        <v>113</v>
      </c>
      <c r="C35" s="116">
        <v>204921000</v>
      </c>
      <c r="D35" s="114">
        <v>213554615</v>
      </c>
    </row>
    <row r="36" spans="1:4" ht="24.75">
      <c r="A36" s="114">
        <v>18414350</v>
      </c>
      <c r="B36" s="115" t="s">
        <v>334</v>
      </c>
      <c r="C36" s="116">
        <v>17063000</v>
      </c>
      <c r="D36" s="114">
        <v>18263710</v>
      </c>
    </row>
    <row r="37" spans="1:4" ht="24.75">
      <c r="A37" s="120">
        <v>36851615</v>
      </c>
      <c r="B37" s="272" t="s">
        <v>335</v>
      </c>
      <c r="C37" s="273">
        <v>59061000</v>
      </c>
      <c r="D37" s="120">
        <v>34041334</v>
      </c>
    </row>
    <row r="38" spans="1:4" ht="12.75">
      <c r="A38" s="274" t="s">
        <v>336</v>
      </c>
      <c r="B38" s="274"/>
      <c r="C38" s="274"/>
      <c r="D38" s="274"/>
    </row>
    <row r="41" spans="1:4" ht="24.75">
      <c r="A41" s="91" t="s">
        <v>337</v>
      </c>
      <c r="B41" s="91"/>
      <c r="C41" s="91"/>
      <c r="D41" s="91"/>
    </row>
    <row r="42" spans="1:4" ht="27.75">
      <c r="A42" s="96" t="s">
        <v>323</v>
      </c>
      <c r="B42" s="4"/>
      <c r="C42" s="4"/>
      <c r="D42" s="4"/>
    </row>
    <row r="43" spans="1:4" ht="27.75">
      <c r="A43" s="96" t="s">
        <v>324</v>
      </c>
      <c r="B43" s="4"/>
      <c r="C43" s="4"/>
      <c r="D43" s="4"/>
    </row>
    <row r="44" spans="1:4" ht="23.25">
      <c r="A44" s="267"/>
      <c r="B44" s="97"/>
      <c r="C44" s="97"/>
      <c r="D44" s="10" t="s">
        <v>166</v>
      </c>
    </row>
    <row r="45" spans="1:4" ht="23.25">
      <c r="A45" s="99" t="s">
        <v>338</v>
      </c>
      <c r="B45" s="100"/>
      <c r="C45" s="268" t="s">
        <v>339</v>
      </c>
      <c r="D45" s="45"/>
    </row>
    <row r="46" spans="1:4" ht="27.75">
      <c r="A46" s="102" t="s">
        <v>340</v>
      </c>
      <c r="B46" s="103" t="s">
        <v>3</v>
      </c>
      <c r="C46" s="104" t="s">
        <v>4</v>
      </c>
      <c r="D46" s="104" t="s">
        <v>167</v>
      </c>
    </row>
    <row r="47" spans="1:4" ht="23.25">
      <c r="A47" s="127"/>
      <c r="B47" s="275"/>
      <c r="C47" s="107"/>
      <c r="D47" s="107"/>
    </row>
    <row r="48" spans="1:4" ht="24.75">
      <c r="A48" s="114">
        <v>30300187</v>
      </c>
      <c r="B48" s="115" t="s">
        <v>119</v>
      </c>
      <c r="C48" s="116">
        <v>29746000</v>
      </c>
      <c r="D48" s="114">
        <v>30202161</v>
      </c>
    </row>
    <row r="49" spans="1:4" ht="24.75">
      <c r="A49" s="114">
        <v>1161698</v>
      </c>
      <c r="B49" s="115" t="s">
        <v>120</v>
      </c>
      <c r="C49" s="116">
        <v>1108000</v>
      </c>
      <c r="D49" s="114">
        <v>1061819</v>
      </c>
    </row>
    <row r="50" spans="1:4" ht="24.75">
      <c r="A50" s="114">
        <v>54313271</v>
      </c>
      <c r="B50" s="115" t="s">
        <v>191</v>
      </c>
      <c r="C50" s="116">
        <v>58491000</v>
      </c>
      <c r="D50" s="114">
        <v>58352081</v>
      </c>
    </row>
    <row r="51" spans="1:4" ht="24.75">
      <c r="A51" s="114">
        <v>246000000</v>
      </c>
      <c r="B51" s="57" t="s">
        <v>341</v>
      </c>
      <c r="C51" s="116">
        <v>243622000</v>
      </c>
      <c r="D51" s="114">
        <v>243622000</v>
      </c>
    </row>
    <row r="52" spans="1:4" ht="24.75">
      <c r="A52" s="114">
        <v>9679667</v>
      </c>
      <c r="B52" s="115" t="s">
        <v>125</v>
      </c>
      <c r="C52" s="113">
        <v>10768000</v>
      </c>
      <c r="D52" s="114">
        <v>12623501</v>
      </c>
    </row>
    <row r="53" spans="1:4" ht="24.75">
      <c r="A53" s="114">
        <v>30966565</v>
      </c>
      <c r="B53" s="57" t="s">
        <v>126</v>
      </c>
      <c r="C53" s="113">
        <v>13958000</v>
      </c>
      <c r="D53" s="114">
        <v>29567136</v>
      </c>
    </row>
    <row r="54" spans="1:4" ht="24.75">
      <c r="A54" s="114">
        <v>94608254</v>
      </c>
      <c r="B54" s="57" t="s">
        <v>127</v>
      </c>
      <c r="C54" s="113">
        <v>84182000</v>
      </c>
      <c r="D54" s="114">
        <v>89343099</v>
      </c>
    </row>
    <row r="55" spans="1:4" ht="24.75">
      <c r="A55" s="114">
        <v>8239898</v>
      </c>
      <c r="B55" s="57" t="s">
        <v>128</v>
      </c>
      <c r="C55" s="111">
        <v>9144000</v>
      </c>
      <c r="D55" s="114">
        <v>9201843</v>
      </c>
    </row>
    <row r="56" spans="1:4" ht="24.75">
      <c r="A56" s="114">
        <v>18132091</v>
      </c>
      <c r="B56" s="57" t="s">
        <v>129</v>
      </c>
      <c r="C56" s="111">
        <v>18385000</v>
      </c>
      <c r="D56" s="114">
        <v>19123750</v>
      </c>
    </row>
    <row r="57" spans="1:4" ht="24.75">
      <c r="A57" s="114">
        <v>20807503</v>
      </c>
      <c r="B57" s="57" t="s">
        <v>130</v>
      </c>
      <c r="C57" s="111">
        <v>19749000</v>
      </c>
      <c r="D57" s="114">
        <v>19759827</v>
      </c>
    </row>
    <row r="58" spans="1:4" ht="24.75">
      <c r="A58" s="114">
        <v>10340584</v>
      </c>
      <c r="B58" s="57" t="s">
        <v>131</v>
      </c>
      <c r="C58" s="111">
        <v>10508000</v>
      </c>
      <c r="D58" s="114">
        <v>10965042</v>
      </c>
    </row>
    <row r="59" spans="1:4" ht="24.75">
      <c r="A59" s="114">
        <v>10933498</v>
      </c>
      <c r="B59" s="57" t="s">
        <v>132</v>
      </c>
      <c r="C59" s="111">
        <v>11943000</v>
      </c>
      <c r="D59" s="114">
        <v>10628643</v>
      </c>
    </row>
    <row r="60" spans="1:4" ht="24.75">
      <c r="A60" s="114">
        <v>5767425</v>
      </c>
      <c r="B60" s="57" t="s">
        <v>133</v>
      </c>
      <c r="C60" s="111">
        <v>5787000</v>
      </c>
      <c r="D60" s="114">
        <v>5702773</v>
      </c>
    </row>
    <row r="61" spans="1:4" ht="24.75">
      <c r="A61" s="114">
        <v>6976415</v>
      </c>
      <c r="B61" s="57" t="s">
        <v>342</v>
      </c>
      <c r="C61" s="111">
        <v>8912000</v>
      </c>
      <c r="D61" s="114">
        <v>6936889</v>
      </c>
    </row>
    <row r="62" spans="1:4" ht="24.75">
      <c r="A62" s="114">
        <v>156667882</v>
      </c>
      <c r="B62" s="57" t="s">
        <v>135</v>
      </c>
      <c r="C62" s="111">
        <v>155983000</v>
      </c>
      <c r="D62" s="114">
        <v>156114959</v>
      </c>
    </row>
    <row r="63" spans="1:4" ht="24.75">
      <c r="A63" s="114">
        <v>4966531</v>
      </c>
      <c r="B63" s="57" t="s">
        <v>136</v>
      </c>
      <c r="C63" s="111">
        <v>4987000</v>
      </c>
      <c r="D63" s="114">
        <v>4978419</v>
      </c>
    </row>
    <row r="64" spans="1:4" ht="24.75">
      <c r="A64" s="114">
        <v>14626703</v>
      </c>
      <c r="B64" s="57" t="s">
        <v>137</v>
      </c>
      <c r="C64" s="111">
        <v>14444000</v>
      </c>
      <c r="D64" s="114">
        <v>14528884</v>
      </c>
    </row>
    <row r="65" spans="1:4" ht="24.75">
      <c r="A65" s="114">
        <v>207435970</v>
      </c>
      <c r="B65" s="57" t="s">
        <v>209</v>
      </c>
      <c r="C65" s="111">
        <v>143550000</v>
      </c>
      <c r="D65" s="114">
        <v>143550000</v>
      </c>
    </row>
    <row r="66" spans="1:4" ht="24.75">
      <c r="A66" s="114">
        <v>13024810</v>
      </c>
      <c r="B66" s="57" t="s">
        <v>139</v>
      </c>
      <c r="C66" s="111">
        <v>12615000</v>
      </c>
      <c r="D66" s="114">
        <v>12690285</v>
      </c>
    </row>
    <row r="67" spans="1:4" ht="24.75">
      <c r="A67" s="114">
        <v>40752551</v>
      </c>
      <c r="B67" s="57" t="s">
        <v>140</v>
      </c>
      <c r="C67" s="111">
        <v>40334000</v>
      </c>
      <c r="D67" s="114">
        <v>41011289</v>
      </c>
    </row>
    <row r="68" spans="1:4" ht="24.75">
      <c r="A68" s="114">
        <v>1109325</v>
      </c>
      <c r="B68" s="57" t="s">
        <v>343</v>
      </c>
      <c r="C68" s="111">
        <v>948000</v>
      </c>
      <c r="D68" s="114">
        <v>1197771</v>
      </c>
    </row>
    <row r="69" spans="1:4" ht="24.75">
      <c r="A69" s="114">
        <v>9559000</v>
      </c>
      <c r="B69" s="57" t="s">
        <v>142</v>
      </c>
      <c r="C69" s="111">
        <v>9521000</v>
      </c>
      <c r="D69" s="114">
        <v>9521000</v>
      </c>
    </row>
    <row r="70" spans="1:4" ht="24.75">
      <c r="A70" s="114">
        <v>3074628</v>
      </c>
      <c r="B70" s="57" t="s">
        <v>344</v>
      </c>
      <c r="C70" s="111">
        <v>4119000</v>
      </c>
      <c r="D70" s="114">
        <v>3207394</v>
      </c>
    </row>
    <row r="71" spans="1:4" ht="24.75">
      <c r="A71" s="114"/>
      <c r="B71" s="57" t="s">
        <v>345</v>
      </c>
      <c r="C71" s="111">
        <v>76449000</v>
      </c>
      <c r="D71" s="114"/>
    </row>
    <row r="72" spans="1:4" ht="24.75">
      <c r="A72" s="114">
        <v>45221224</v>
      </c>
      <c r="B72" s="57" t="s">
        <v>346</v>
      </c>
      <c r="C72" s="111">
        <v>45362000</v>
      </c>
      <c r="D72" s="114">
        <v>45421893</v>
      </c>
    </row>
    <row r="73" spans="1:4" ht="24.75">
      <c r="A73" s="114">
        <v>662524</v>
      </c>
      <c r="B73" s="57" t="s">
        <v>347</v>
      </c>
      <c r="C73" s="111">
        <v>1662000</v>
      </c>
      <c r="D73" s="114">
        <v>599624</v>
      </c>
    </row>
    <row r="74" spans="1:4" ht="24.75">
      <c r="A74" s="114">
        <v>23747829</v>
      </c>
      <c r="B74" s="57" t="s">
        <v>348</v>
      </c>
      <c r="C74" s="111">
        <v>22352000</v>
      </c>
      <c r="D74" s="114">
        <v>25764375</v>
      </c>
    </row>
    <row r="75" spans="1:4" ht="24.75">
      <c r="A75" s="114">
        <v>4293738</v>
      </c>
      <c r="B75" s="57" t="s">
        <v>147</v>
      </c>
      <c r="C75" s="111">
        <v>4141000</v>
      </c>
      <c r="D75" s="114">
        <v>4141000</v>
      </c>
    </row>
    <row r="76" spans="1:4" ht="24.75">
      <c r="A76" s="114">
        <v>2453803</v>
      </c>
      <c r="B76" s="57" t="s">
        <v>148</v>
      </c>
      <c r="C76" s="111">
        <v>3050000</v>
      </c>
      <c r="D76" s="114">
        <v>2618994</v>
      </c>
    </row>
    <row r="77" spans="1:4" ht="24.75">
      <c r="A77" s="114">
        <v>2750992</v>
      </c>
      <c r="B77" s="57" t="s">
        <v>149</v>
      </c>
      <c r="C77" s="111">
        <v>2736000</v>
      </c>
      <c r="D77" s="114">
        <v>2821146</v>
      </c>
    </row>
    <row r="78" spans="1:4" ht="24.75">
      <c r="A78" s="114">
        <v>200000</v>
      </c>
      <c r="B78" s="57" t="s">
        <v>349</v>
      </c>
      <c r="C78" s="119" t="s">
        <v>280</v>
      </c>
      <c r="D78" s="119" t="s">
        <v>280</v>
      </c>
    </row>
    <row r="79" spans="1:4" ht="24.75">
      <c r="A79" s="114">
        <v>1539071</v>
      </c>
      <c r="B79" s="57" t="s">
        <v>150</v>
      </c>
      <c r="C79" s="111">
        <v>1479000</v>
      </c>
      <c r="D79" s="114">
        <v>1637273</v>
      </c>
    </row>
    <row r="80" spans="1:4" ht="24.75">
      <c r="A80" s="114">
        <v>4878760</v>
      </c>
      <c r="B80" s="57" t="s">
        <v>350</v>
      </c>
      <c r="C80" s="111">
        <v>4679000</v>
      </c>
      <c r="D80" s="114">
        <v>4526590</v>
      </c>
    </row>
    <row r="81" spans="1:4" ht="24.75">
      <c r="A81" s="114">
        <v>11713003</v>
      </c>
      <c r="B81" s="57" t="s">
        <v>295</v>
      </c>
      <c r="C81" s="119" t="s">
        <v>280</v>
      </c>
      <c r="D81" s="114">
        <v>76432178</v>
      </c>
    </row>
    <row r="82" spans="1:4" ht="24.75">
      <c r="A82" s="114">
        <v>188720</v>
      </c>
      <c r="B82" s="57" t="s">
        <v>351</v>
      </c>
      <c r="C82" s="119" t="s">
        <v>280</v>
      </c>
      <c r="D82" s="119" t="s">
        <v>280</v>
      </c>
    </row>
    <row r="83" spans="1:4" ht="24.75">
      <c r="A83" s="114">
        <v>76164554</v>
      </c>
      <c r="B83" s="57" t="s">
        <v>158</v>
      </c>
      <c r="C83" s="114">
        <v>90436000</v>
      </c>
      <c r="D83" s="114">
        <v>76909026</v>
      </c>
    </row>
    <row r="84" spans="1:4" ht="24.75">
      <c r="A84" s="132">
        <f>SUM(A8:A83)</f>
        <v>4550090701</v>
      </c>
      <c r="B84" s="195" t="s">
        <v>160</v>
      </c>
      <c r="C84" s="134">
        <f>SUM(C8:C83)</f>
        <v>4338255000</v>
      </c>
      <c r="D84" s="132">
        <f>SUM(D8:D83)</f>
        <v>4373716037</v>
      </c>
    </row>
    <row r="85" spans="1:4" ht="12.75">
      <c r="A85" s="274" t="s">
        <v>352</v>
      </c>
      <c r="B85" s="274"/>
      <c r="C85" s="274"/>
      <c r="D85" s="274"/>
    </row>
    <row r="86" spans="1:4" ht="23.25">
      <c r="A86" s="276"/>
      <c r="B86" s="276"/>
      <c r="C86" s="276"/>
      <c r="D86" s="276"/>
    </row>
  </sheetData>
  <sheetProtection/>
  <mergeCells count="9">
    <mergeCell ref="A85:D85"/>
    <mergeCell ref="A86:D86"/>
    <mergeCell ref="A1:D1"/>
    <mergeCell ref="C6:C7"/>
    <mergeCell ref="D6:D7"/>
    <mergeCell ref="A38:D38"/>
    <mergeCell ref="A41:D41"/>
    <mergeCell ref="C46:C47"/>
    <mergeCell ref="D46:D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44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28125" style="0" bestFit="1" customWidth="1"/>
    <col min="2" max="2" width="50.140625" style="0" bestFit="1" customWidth="1"/>
    <col min="3" max="4" width="14.28125" style="0" bestFit="1" customWidth="1"/>
  </cols>
  <sheetData>
    <row r="2" spans="1:4" ht="24.75">
      <c r="A2" s="91" t="s">
        <v>353</v>
      </c>
      <c r="B2" s="91"/>
      <c r="C2" s="91"/>
      <c r="D2" s="91"/>
    </row>
    <row r="3" spans="1:4" ht="27.75">
      <c r="A3" s="96" t="s">
        <v>354</v>
      </c>
      <c r="B3" s="4"/>
      <c r="C3" s="4"/>
      <c r="D3" s="4"/>
    </row>
    <row r="4" spans="1:4" ht="27.75">
      <c r="A4" s="96" t="s">
        <v>286</v>
      </c>
      <c r="B4" s="4"/>
      <c r="C4" s="4"/>
      <c r="D4" s="4"/>
    </row>
    <row r="5" spans="1:4" ht="24.75">
      <c r="A5" s="267"/>
      <c r="B5" s="97"/>
      <c r="C5" s="97"/>
      <c r="D5" s="277" t="s">
        <v>166</v>
      </c>
    </row>
    <row r="6" spans="1:4" ht="24.75">
      <c r="A6" s="166" t="s">
        <v>2</v>
      </c>
      <c r="B6" s="100"/>
      <c r="C6" s="278" t="s">
        <v>59</v>
      </c>
      <c r="D6" s="45"/>
    </row>
    <row r="7" spans="1:4" ht="27.75">
      <c r="A7" s="170" t="s">
        <v>31</v>
      </c>
      <c r="B7" s="103" t="s">
        <v>3</v>
      </c>
      <c r="C7" s="171" t="s">
        <v>355</v>
      </c>
      <c r="D7" s="171" t="s">
        <v>2</v>
      </c>
    </row>
    <row r="8" spans="1:4" ht="24.75">
      <c r="A8" s="172">
        <v>2017</v>
      </c>
      <c r="B8" s="279"/>
      <c r="C8" s="174"/>
      <c r="D8" s="174"/>
    </row>
    <row r="9" spans="1:4" ht="24.75">
      <c r="A9" s="143"/>
      <c r="B9" s="280" t="s">
        <v>356</v>
      </c>
      <c r="C9" s="281"/>
      <c r="D9" s="282"/>
    </row>
    <row r="10" spans="1:4" ht="24.75">
      <c r="A10" s="114">
        <v>106740140</v>
      </c>
      <c r="B10" s="115" t="s">
        <v>88</v>
      </c>
      <c r="C10" s="116">
        <v>101032000</v>
      </c>
      <c r="D10" s="114">
        <v>106065902</v>
      </c>
    </row>
    <row r="11" spans="1:4" ht="24.75">
      <c r="A11" s="114">
        <v>289593179</v>
      </c>
      <c r="B11" s="115" t="s">
        <v>357</v>
      </c>
      <c r="C11" s="113">
        <v>271943000</v>
      </c>
      <c r="D11" s="116">
        <v>290361367</v>
      </c>
    </row>
    <row r="12" spans="1:4" ht="24.75">
      <c r="A12" s="114">
        <v>4566935</v>
      </c>
      <c r="B12" s="115" t="s">
        <v>170</v>
      </c>
      <c r="C12" s="116">
        <v>5121000</v>
      </c>
      <c r="D12" s="114">
        <v>5043776</v>
      </c>
    </row>
    <row r="13" spans="1:4" ht="24.75">
      <c r="A13" s="114">
        <v>2038737</v>
      </c>
      <c r="B13" s="115" t="s">
        <v>169</v>
      </c>
      <c r="C13" s="116">
        <v>1516000</v>
      </c>
      <c r="D13" s="114">
        <v>2053120</v>
      </c>
    </row>
    <row r="14" spans="1:4" ht="24.75">
      <c r="A14" s="114">
        <v>3715333</v>
      </c>
      <c r="B14" s="115" t="s">
        <v>171</v>
      </c>
      <c r="C14" s="116">
        <v>4158000</v>
      </c>
      <c r="D14" s="114">
        <v>3748257</v>
      </c>
    </row>
    <row r="15" spans="1:4" ht="24.75">
      <c r="A15" s="114">
        <v>16490707</v>
      </c>
      <c r="B15" s="115" t="s">
        <v>92</v>
      </c>
      <c r="C15" s="116">
        <v>17490000</v>
      </c>
      <c r="D15" s="114">
        <v>18522223</v>
      </c>
    </row>
    <row r="16" spans="1:4" ht="24.75">
      <c r="A16" s="114">
        <v>65939632</v>
      </c>
      <c r="B16" s="115" t="s">
        <v>93</v>
      </c>
      <c r="C16" s="116">
        <v>64939000</v>
      </c>
      <c r="D16" s="114">
        <v>59543201</v>
      </c>
    </row>
    <row r="17" spans="1:4" ht="24.75">
      <c r="A17" s="114">
        <v>935667</v>
      </c>
      <c r="B17" s="115" t="s">
        <v>107</v>
      </c>
      <c r="C17" s="116">
        <v>671000</v>
      </c>
      <c r="D17" s="114">
        <v>1126890</v>
      </c>
    </row>
    <row r="18" spans="1:4" ht="24.75">
      <c r="A18" s="114">
        <v>2672854</v>
      </c>
      <c r="B18" s="57" t="s">
        <v>110</v>
      </c>
      <c r="C18" s="116">
        <v>2688000</v>
      </c>
      <c r="D18" s="114">
        <v>2641895</v>
      </c>
    </row>
    <row r="19" spans="1:4" ht="24.75">
      <c r="A19" s="114">
        <v>7361000</v>
      </c>
      <c r="B19" s="115" t="s">
        <v>111</v>
      </c>
      <c r="C19" s="116">
        <v>7335000</v>
      </c>
      <c r="D19" s="114">
        <v>6967969</v>
      </c>
    </row>
    <row r="20" spans="1:4" ht="24.75">
      <c r="A20" s="114">
        <v>18414350</v>
      </c>
      <c r="B20" s="283" t="s">
        <v>358</v>
      </c>
      <c r="C20" s="116">
        <v>17063000</v>
      </c>
      <c r="D20" s="114">
        <v>18263710</v>
      </c>
    </row>
    <row r="21" spans="1:4" ht="24.75">
      <c r="A21" s="114">
        <v>6963019</v>
      </c>
      <c r="B21" s="115" t="s">
        <v>128</v>
      </c>
      <c r="C21" s="111">
        <v>7146000</v>
      </c>
      <c r="D21" s="114">
        <v>7445676</v>
      </c>
    </row>
    <row r="22" spans="1:4" ht="24.75">
      <c r="A22" s="114">
        <v>18132091</v>
      </c>
      <c r="B22" s="115" t="s">
        <v>174</v>
      </c>
      <c r="C22" s="111">
        <v>18385000</v>
      </c>
      <c r="D22" s="114">
        <v>19123750</v>
      </c>
    </row>
    <row r="23" spans="1:4" ht="24.75">
      <c r="A23" s="114">
        <v>4966531</v>
      </c>
      <c r="B23" s="115" t="s">
        <v>136</v>
      </c>
      <c r="C23" s="113">
        <v>4987000</v>
      </c>
      <c r="D23" s="116">
        <v>4978419</v>
      </c>
    </row>
    <row r="24" spans="1:4" ht="24.75">
      <c r="A24" s="114">
        <v>13024810</v>
      </c>
      <c r="B24" s="115" t="s">
        <v>139</v>
      </c>
      <c r="C24" s="113">
        <v>12615000</v>
      </c>
      <c r="D24" s="116">
        <v>12690285</v>
      </c>
    </row>
    <row r="25" spans="1:4" ht="24.75">
      <c r="A25" s="114"/>
      <c r="B25" s="115" t="s">
        <v>175</v>
      </c>
      <c r="C25" s="113">
        <v>76449000</v>
      </c>
      <c r="D25" s="116">
        <v>0</v>
      </c>
    </row>
    <row r="26" spans="1:4" ht="24.75">
      <c r="A26" s="132">
        <f>SUM(A10:A24)</f>
        <v>561554985</v>
      </c>
      <c r="B26" s="195" t="s">
        <v>176</v>
      </c>
      <c r="C26" s="134">
        <f>SUM(C10:C25)</f>
        <v>613538000</v>
      </c>
      <c r="D26" s="134">
        <f>SUM(D10:D25)</f>
        <v>558576440</v>
      </c>
    </row>
    <row r="27" spans="1:4" ht="24.75">
      <c r="A27" s="114"/>
      <c r="B27" s="284" t="s">
        <v>359</v>
      </c>
      <c r="C27" s="116"/>
      <c r="D27" s="114"/>
    </row>
    <row r="28" spans="1:4" ht="24.75">
      <c r="A28" s="114">
        <v>39460207</v>
      </c>
      <c r="B28" s="115" t="s">
        <v>94</v>
      </c>
      <c r="C28" s="116">
        <v>35349000</v>
      </c>
      <c r="D28" s="114">
        <v>35516390</v>
      </c>
    </row>
    <row r="29" spans="1:4" ht="24.75">
      <c r="A29" s="114">
        <v>16132157</v>
      </c>
      <c r="B29" s="57" t="s">
        <v>360</v>
      </c>
      <c r="C29" s="116">
        <v>16856000</v>
      </c>
      <c r="D29" s="114">
        <v>16110057</v>
      </c>
    </row>
    <row r="30" spans="1:4" ht="24.75">
      <c r="A30" s="114">
        <v>4076624</v>
      </c>
      <c r="B30" s="115" t="s">
        <v>109</v>
      </c>
      <c r="C30" s="116">
        <v>4046000</v>
      </c>
      <c r="D30" s="114">
        <v>4041482</v>
      </c>
    </row>
    <row r="31" spans="1:4" ht="24.75">
      <c r="A31" s="114">
        <v>20807503</v>
      </c>
      <c r="B31" s="115" t="s">
        <v>180</v>
      </c>
      <c r="C31" s="111">
        <v>19749000</v>
      </c>
      <c r="D31" s="114">
        <v>19759827</v>
      </c>
    </row>
    <row r="32" spans="1:4" ht="24.75">
      <c r="A32" s="114">
        <v>45221224</v>
      </c>
      <c r="B32" s="115" t="s">
        <v>361</v>
      </c>
      <c r="C32" s="113">
        <v>45362000</v>
      </c>
      <c r="D32" s="116">
        <v>45421893</v>
      </c>
    </row>
    <row r="33" spans="1:4" ht="24.75">
      <c r="A33" s="114">
        <v>4293738</v>
      </c>
      <c r="B33" s="115" t="s">
        <v>182</v>
      </c>
      <c r="C33" s="113">
        <v>4141000</v>
      </c>
      <c r="D33" s="116">
        <v>4141000</v>
      </c>
    </row>
    <row r="34" spans="1:4" ht="24.75">
      <c r="A34" s="132">
        <f>SUM(A28:A33)</f>
        <v>129991453</v>
      </c>
      <c r="B34" s="195" t="s">
        <v>184</v>
      </c>
      <c r="C34" s="134">
        <f>SUM(C28:C33)</f>
        <v>125503000</v>
      </c>
      <c r="D34" s="134">
        <f>SUM(D28:D33)</f>
        <v>124990649</v>
      </c>
    </row>
    <row r="35" spans="1:4" ht="24.75">
      <c r="A35" s="114"/>
      <c r="B35" s="284" t="s">
        <v>362</v>
      </c>
      <c r="C35" s="116"/>
      <c r="D35" s="114"/>
    </row>
    <row r="36" spans="1:4" ht="24.75">
      <c r="A36" s="114">
        <v>2983826</v>
      </c>
      <c r="B36" s="57" t="s">
        <v>363</v>
      </c>
      <c r="C36" s="116">
        <v>2963000</v>
      </c>
      <c r="D36" s="114">
        <v>2963824</v>
      </c>
    </row>
    <row r="37" spans="1:4" ht="24.75">
      <c r="A37" s="114">
        <v>12574</v>
      </c>
      <c r="B37" s="57" t="s">
        <v>364</v>
      </c>
      <c r="C37" s="111">
        <v>131000</v>
      </c>
      <c r="D37" s="114">
        <v>9592</v>
      </c>
    </row>
    <row r="38" spans="1:4" ht="24.75">
      <c r="A38" s="114">
        <v>1078140</v>
      </c>
      <c r="B38" s="57" t="s">
        <v>188</v>
      </c>
      <c r="C38" s="111">
        <v>1260000</v>
      </c>
      <c r="D38" s="114">
        <v>1105252</v>
      </c>
    </row>
    <row r="39" spans="1:4" ht="24.75">
      <c r="A39" s="114">
        <v>22033939</v>
      </c>
      <c r="B39" s="57" t="s">
        <v>189</v>
      </c>
      <c r="C39" s="111">
        <v>20525000</v>
      </c>
      <c r="D39" s="114">
        <v>17495330</v>
      </c>
    </row>
    <row r="40" spans="1:4" ht="24.75">
      <c r="A40" s="114">
        <v>1236771986</v>
      </c>
      <c r="B40" s="115" t="s">
        <v>101</v>
      </c>
      <c r="C40" s="116">
        <v>1153126000</v>
      </c>
      <c r="D40" s="114">
        <v>1152953112</v>
      </c>
    </row>
    <row r="41" spans="1:4" ht="24.75">
      <c r="A41" s="114">
        <v>207449131</v>
      </c>
      <c r="B41" s="189" t="s">
        <v>113</v>
      </c>
      <c r="C41" s="116">
        <v>204921000</v>
      </c>
      <c r="D41" s="114">
        <v>213554614</v>
      </c>
    </row>
    <row r="42" spans="1:4" ht="24.75">
      <c r="A42" s="114">
        <v>1161698</v>
      </c>
      <c r="B42" s="115" t="s">
        <v>190</v>
      </c>
      <c r="C42" s="116">
        <v>1108000</v>
      </c>
      <c r="D42" s="114">
        <v>1061819</v>
      </c>
    </row>
    <row r="43" spans="1:4" ht="24.75">
      <c r="A43" s="114">
        <v>54313271</v>
      </c>
      <c r="B43" s="115" t="s">
        <v>191</v>
      </c>
      <c r="C43" s="116">
        <v>58491000</v>
      </c>
      <c r="D43" s="114">
        <v>58352081</v>
      </c>
    </row>
    <row r="44" spans="1:4" ht="24.75">
      <c r="A44" s="114">
        <v>3702376</v>
      </c>
      <c r="B44" s="112" t="s">
        <v>365</v>
      </c>
      <c r="C44" s="116">
        <v>4104000</v>
      </c>
      <c r="D44" s="114">
        <v>4014860</v>
      </c>
    </row>
    <row r="45" spans="1:4" ht="24.75">
      <c r="A45" s="114">
        <v>701739</v>
      </c>
      <c r="B45" s="115" t="s">
        <v>366</v>
      </c>
      <c r="C45" s="116">
        <v>995000</v>
      </c>
      <c r="D45" s="114">
        <v>1075513</v>
      </c>
    </row>
    <row r="46" spans="1:4" ht="24.75">
      <c r="A46" s="114">
        <v>5767425</v>
      </c>
      <c r="B46" s="115" t="s">
        <v>133</v>
      </c>
      <c r="C46" s="116">
        <v>5787000</v>
      </c>
      <c r="D46" s="114">
        <v>5702773</v>
      </c>
    </row>
    <row r="47" spans="1:4" ht="24.75">
      <c r="A47" s="114">
        <v>6976415</v>
      </c>
      <c r="B47" s="115" t="s">
        <v>342</v>
      </c>
      <c r="C47" s="116">
        <v>8912000</v>
      </c>
      <c r="D47" s="114">
        <v>6936889</v>
      </c>
    </row>
    <row r="48" spans="1:4" ht="24.75">
      <c r="A48" s="114">
        <v>119419258</v>
      </c>
      <c r="B48" s="285" t="s">
        <v>367</v>
      </c>
      <c r="C48" s="116">
        <v>118299000</v>
      </c>
      <c r="D48" s="114">
        <v>117733496</v>
      </c>
    </row>
    <row r="49" spans="1:4" ht="24.75">
      <c r="A49" s="114">
        <v>1109325</v>
      </c>
      <c r="B49" s="285" t="s">
        <v>193</v>
      </c>
      <c r="C49" s="116">
        <v>948000</v>
      </c>
      <c r="D49" s="116">
        <v>1197771</v>
      </c>
    </row>
    <row r="50" spans="1:4" ht="24.75">
      <c r="A50" s="120">
        <v>662524</v>
      </c>
      <c r="B50" s="286" t="s">
        <v>347</v>
      </c>
      <c r="C50" s="273">
        <v>1662000</v>
      </c>
      <c r="D50" s="273">
        <v>599624</v>
      </c>
    </row>
    <row r="51" spans="1:4" ht="24.75">
      <c r="A51" s="132">
        <f>SUM(A36:A50)</f>
        <v>1664143627</v>
      </c>
      <c r="B51" s="195" t="s">
        <v>196</v>
      </c>
      <c r="C51" s="132">
        <f>SUM(C36:C50)</f>
        <v>1583232000</v>
      </c>
      <c r="D51" s="132">
        <f>SUM(D36:D50)</f>
        <v>1584756550</v>
      </c>
    </row>
    <row r="52" spans="1:4" ht="12.75">
      <c r="A52" s="1"/>
      <c r="B52" s="287" t="s">
        <v>368</v>
      </c>
      <c r="C52" s="1"/>
      <c r="D52" s="1"/>
    </row>
    <row r="53" spans="1:4" ht="12.75">
      <c r="A53" s="1"/>
      <c r="B53" s="1"/>
      <c r="C53" s="1"/>
      <c r="D53" s="1"/>
    </row>
    <row r="54" spans="1:4" ht="24.75">
      <c r="A54" s="91" t="s">
        <v>369</v>
      </c>
      <c r="B54" s="91"/>
      <c r="C54" s="91"/>
      <c r="D54" s="91"/>
    </row>
    <row r="55" spans="1:4" ht="27.75">
      <c r="A55" s="96" t="s">
        <v>354</v>
      </c>
      <c r="B55" s="4"/>
      <c r="C55" s="4"/>
      <c r="D55" s="4"/>
    </row>
    <row r="56" spans="1:4" ht="27.75">
      <c r="A56" s="96" t="s">
        <v>286</v>
      </c>
      <c r="B56" s="4"/>
      <c r="C56" s="4"/>
      <c r="D56" s="4"/>
    </row>
    <row r="57" spans="1:4" ht="24.75">
      <c r="A57" s="267"/>
      <c r="B57" s="97"/>
      <c r="C57" s="97"/>
      <c r="D57" s="277" t="s">
        <v>166</v>
      </c>
    </row>
    <row r="58" spans="1:4" ht="24.75">
      <c r="A58" s="166" t="s">
        <v>2</v>
      </c>
      <c r="B58" s="100"/>
      <c r="C58" s="278" t="s">
        <v>59</v>
      </c>
      <c r="D58" s="45"/>
    </row>
    <row r="59" spans="1:4" ht="27.75">
      <c r="A59" s="170" t="s">
        <v>31</v>
      </c>
      <c r="B59" s="103" t="s">
        <v>3</v>
      </c>
      <c r="C59" s="171" t="s">
        <v>355</v>
      </c>
      <c r="D59" s="171" t="s">
        <v>2</v>
      </c>
    </row>
    <row r="60" spans="1:4" ht="24.75">
      <c r="A60" s="172">
        <v>2017</v>
      </c>
      <c r="B60" s="288"/>
      <c r="C60" s="174"/>
      <c r="D60" s="174"/>
    </row>
    <row r="61" spans="1:4" ht="24.75">
      <c r="A61" s="119"/>
      <c r="B61" s="115"/>
      <c r="C61" s="119"/>
      <c r="D61" s="119"/>
    </row>
    <row r="62" spans="1:4" ht="24.75">
      <c r="A62" s="148"/>
      <c r="B62" s="284" t="s">
        <v>370</v>
      </c>
      <c r="C62" s="289"/>
      <c r="D62" s="290"/>
    </row>
    <row r="63" spans="1:4" ht="24.75">
      <c r="A63" s="114">
        <v>742690161</v>
      </c>
      <c r="B63" s="115" t="s">
        <v>100</v>
      </c>
      <c r="C63" s="116">
        <v>649930000</v>
      </c>
      <c r="D63" s="114">
        <v>660811549</v>
      </c>
    </row>
    <row r="64" spans="1:4" ht="24.75">
      <c r="A64" s="132">
        <f>SUM(A63:A63)</f>
        <v>742690161</v>
      </c>
      <c r="B64" s="195" t="s">
        <v>198</v>
      </c>
      <c r="C64" s="134">
        <f>SUM(C63)</f>
        <v>649930000</v>
      </c>
      <c r="D64" s="132">
        <f>SUM(D63:D63)</f>
        <v>660811549</v>
      </c>
    </row>
    <row r="65" spans="1:4" ht="24.75">
      <c r="A65" s="114"/>
      <c r="B65" s="284" t="s">
        <v>371</v>
      </c>
      <c r="C65" s="116"/>
      <c r="D65" s="114"/>
    </row>
    <row r="66" spans="1:4" ht="24.75">
      <c r="A66" s="114">
        <v>144757134</v>
      </c>
      <c r="B66" s="115" t="s">
        <v>372</v>
      </c>
      <c r="C66" s="116">
        <v>143596000</v>
      </c>
      <c r="D66" s="114">
        <v>145014705</v>
      </c>
    </row>
    <row r="67" spans="1:4" ht="24.75">
      <c r="A67" s="114">
        <v>6351419</v>
      </c>
      <c r="B67" s="189" t="s">
        <v>333</v>
      </c>
      <c r="C67" s="116">
        <v>6426000</v>
      </c>
      <c r="D67" s="114">
        <v>6299541</v>
      </c>
    </row>
    <row r="68" spans="1:4" ht="24.75">
      <c r="A68" s="114">
        <v>10961325</v>
      </c>
      <c r="B68" s="115" t="s">
        <v>373</v>
      </c>
      <c r="C68" s="113">
        <v>32842000</v>
      </c>
      <c r="D68" s="114">
        <v>5549384</v>
      </c>
    </row>
    <row r="69" spans="1:4" ht="24.75">
      <c r="A69" s="114">
        <v>246000000</v>
      </c>
      <c r="B69" s="57" t="s">
        <v>341</v>
      </c>
      <c r="C69" s="116">
        <v>243622000</v>
      </c>
      <c r="D69" s="114">
        <v>243622000</v>
      </c>
    </row>
    <row r="70" spans="1:4" ht="24.75">
      <c r="A70" s="114">
        <v>30966565</v>
      </c>
      <c r="B70" s="57" t="s">
        <v>374</v>
      </c>
      <c r="C70" s="116">
        <v>13958000</v>
      </c>
      <c r="D70" s="114">
        <v>29567136</v>
      </c>
    </row>
    <row r="71" spans="1:4" ht="24.75">
      <c r="A71" s="114">
        <v>37248624</v>
      </c>
      <c r="B71" s="57" t="s">
        <v>375</v>
      </c>
      <c r="C71" s="116">
        <v>37684000</v>
      </c>
      <c r="D71" s="114">
        <v>38381463</v>
      </c>
    </row>
    <row r="72" spans="1:4" ht="24.75">
      <c r="A72" s="114">
        <v>3074628</v>
      </c>
      <c r="B72" s="57" t="s">
        <v>143</v>
      </c>
      <c r="C72" s="116">
        <v>4119000</v>
      </c>
      <c r="D72" s="116">
        <v>3207394</v>
      </c>
    </row>
    <row r="73" spans="1:4" ht="24.75">
      <c r="A73" s="132">
        <f>SUM(A66:A72)</f>
        <v>479359695</v>
      </c>
      <c r="B73" s="195" t="s">
        <v>202</v>
      </c>
      <c r="C73" s="132">
        <f>SUM(C66:C72)</f>
        <v>482247000</v>
      </c>
      <c r="D73" s="132">
        <f>SUM(D66:D72)</f>
        <v>471641623</v>
      </c>
    </row>
    <row r="74" spans="1:4" ht="24.75">
      <c r="A74" s="114"/>
      <c r="B74" s="284" t="s">
        <v>376</v>
      </c>
      <c r="C74" s="116"/>
      <c r="D74" s="114"/>
    </row>
    <row r="75" spans="1:4" ht="24.75">
      <c r="A75" s="114">
        <v>27148065</v>
      </c>
      <c r="B75" s="115" t="s">
        <v>88</v>
      </c>
      <c r="C75" s="116">
        <v>24393000</v>
      </c>
      <c r="D75" s="114">
        <v>24350573</v>
      </c>
    </row>
    <row r="76" spans="1:4" ht="24.75">
      <c r="A76" s="114">
        <v>40726670</v>
      </c>
      <c r="B76" s="115" t="s">
        <v>377</v>
      </c>
      <c r="C76" s="116">
        <v>40887000</v>
      </c>
      <c r="D76" s="114">
        <v>41061670</v>
      </c>
    </row>
    <row r="77" spans="1:4" ht="24.75">
      <c r="A77" s="114">
        <v>93476532</v>
      </c>
      <c r="B77" s="115" t="s">
        <v>378</v>
      </c>
      <c r="C77" s="116">
        <v>92842000</v>
      </c>
      <c r="D77" s="114">
        <v>92920438</v>
      </c>
    </row>
    <row r="78" spans="1:4" ht="24.75">
      <c r="A78" s="114">
        <v>5162452</v>
      </c>
      <c r="B78" s="115" t="s">
        <v>379</v>
      </c>
      <c r="C78" s="116">
        <v>4827000</v>
      </c>
      <c r="D78" s="116">
        <v>4597392</v>
      </c>
    </row>
    <row r="79" spans="1:4" ht="24.75">
      <c r="A79" s="114">
        <v>95560830</v>
      </c>
      <c r="B79" s="115" t="s">
        <v>108</v>
      </c>
      <c r="C79" s="116">
        <v>95433000</v>
      </c>
      <c r="D79" s="114">
        <v>97010483</v>
      </c>
    </row>
    <row r="80" spans="1:4" ht="24.75">
      <c r="A80" s="114">
        <v>14626703</v>
      </c>
      <c r="B80" s="115" t="s">
        <v>208</v>
      </c>
      <c r="C80" s="116">
        <v>14444000</v>
      </c>
      <c r="D80" s="114">
        <v>14528884</v>
      </c>
    </row>
    <row r="81" spans="1:4" ht="24.75">
      <c r="A81" s="114">
        <v>207435970</v>
      </c>
      <c r="B81" s="115" t="s">
        <v>209</v>
      </c>
      <c r="C81" s="116">
        <v>143550000</v>
      </c>
      <c r="D81" s="114">
        <v>143550000</v>
      </c>
    </row>
    <row r="82" spans="1:4" ht="24.75">
      <c r="A82" s="114">
        <v>2070</v>
      </c>
      <c r="B82" s="115" t="s">
        <v>351</v>
      </c>
      <c r="C82" s="119" t="s">
        <v>280</v>
      </c>
      <c r="D82" s="119" t="s">
        <v>280</v>
      </c>
    </row>
    <row r="83" spans="1:4" ht="24.75">
      <c r="A83" s="114">
        <v>76164554</v>
      </c>
      <c r="B83" s="115" t="s">
        <v>158</v>
      </c>
      <c r="C83" s="116">
        <v>84873000</v>
      </c>
      <c r="D83" s="114">
        <v>76909026</v>
      </c>
    </row>
    <row r="84" spans="1:4" ht="24.75">
      <c r="A84" s="132">
        <f>SUM(A75:A83)</f>
        <v>560303846</v>
      </c>
      <c r="B84" s="195" t="s">
        <v>210</v>
      </c>
      <c r="C84" s="132">
        <f>SUM(C75:C83)</f>
        <v>501249000</v>
      </c>
      <c r="D84" s="132">
        <f>SUM(D75:D83)</f>
        <v>494928466</v>
      </c>
    </row>
    <row r="85" spans="1:4" ht="24.75">
      <c r="A85" s="114"/>
      <c r="B85" s="284" t="s">
        <v>380</v>
      </c>
      <c r="C85" s="116"/>
      <c r="D85" s="114"/>
    </row>
    <row r="86" spans="1:4" ht="24.75">
      <c r="A86" s="114">
        <v>1976000</v>
      </c>
      <c r="B86" s="115" t="s">
        <v>381</v>
      </c>
      <c r="C86" s="113">
        <v>1970000</v>
      </c>
      <c r="D86" s="114">
        <v>1930344</v>
      </c>
    </row>
    <row r="87" spans="1:4" ht="24.75">
      <c r="A87" s="114">
        <v>9667694</v>
      </c>
      <c r="B87" s="115" t="s">
        <v>213</v>
      </c>
      <c r="C87" s="116">
        <v>9680000</v>
      </c>
      <c r="D87" s="114">
        <v>10221515</v>
      </c>
    </row>
    <row r="88" spans="1:4" ht="24.75">
      <c r="A88" s="114">
        <v>2449521</v>
      </c>
      <c r="B88" s="115" t="s">
        <v>382</v>
      </c>
      <c r="C88" s="116">
        <v>2701000</v>
      </c>
      <c r="D88" s="114">
        <v>2242809</v>
      </c>
    </row>
    <row r="89" spans="1:4" ht="24.75">
      <c r="A89" s="114">
        <v>10878825</v>
      </c>
      <c r="B89" s="115" t="s">
        <v>215</v>
      </c>
      <c r="C89" s="116">
        <v>10415000</v>
      </c>
      <c r="D89" s="114">
        <v>11489541</v>
      </c>
    </row>
    <row r="90" spans="1:4" ht="24.75">
      <c r="A90" s="111">
        <v>2607000</v>
      </c>
      <c r="B90" s="115" t="s">
        <v>383</v>
      </c>
      <c r="C90" s="111">
        <v>2675000</v>
      </c>
      <c r="D90" s="111">
        <v>4941844</v>
      </c>
    </row>
    <row r="91" spans="1:4" ht="24.75">
      <c r="A91" s="114">
        <v>30300187</v>
      </c>
      <c r="B91" s="115" t="s">
        <v>216</v>
      </c>
      <c r="C91" s="116">
        <v>29746000</v>
      </c>
      <c r="D91" s="114">
        <v>30202161</v>
      </c>
    </row>
    <row r="92" spans="1:4" ht="24.75">
      <c r="A92" s="114">
        <v>90905878</v>
      </c>
      <c r="B92" s="115" t="s">
        <v>217</v>
      </c>
      <c r="C92" s="116">
        <v>80078000</v>
      </c>
      <c r="D92" s="114">
        <v>85328239</v>
      </c>
    </row>
    <row r="93" spans="1:4" ht="24.75">
      <c r="A93" s="114">
        <v>1276879</v>
      </c>
      <c r="B93" s="115" t="s">
        <v>218</v>
      </c>
      <c r="C93" s="116">
        <v>1998000</v>
      </c>
      <c r="D93" s="116">
        <v>1756167</v>
      </c>
    </row>
    <row r="94" spans="1:4" ht="24.75">
      <c r="A94" s="114">
        <v>9638845</v>
      </c>
      <c r="B94" s="115" t="s">
        <v>131</v>
      </c>
      <c r="C94" s="116">
        <v>9513000</v>
      </c>
      <c r="D94" s="116">
        <v>9889529</v>
      </c>
    </row>
    <row r="95" spans="1:4" ht="24.75">
      <c r="A95" s="114">
        <v>13736836</v>
      </c>
      <c r="B95" s="115" t="s">
        <v>384</v>
      </c>
      <c r="C95" s="116">
        <v>10716000</v>
      </c>
      <c r="D95" s="116">
        <v>13600800</v>
      </c>
    </row>
    <row r="96" spans="1:4" ht="24.75">
      <c r="A96" s="114">
        <v>40752551</v>
      </c>
      <c r="B96" s="115" t="s">
        <v>385</v>
      </c>
      <c r="C96" s="116">
        <v>40334000</v>
      </c>
      <c r="D96" s="116">
        <v>41011289</v>
      </c>
    </row>
    <row r="97" spans="1:4" ht="24.75">
      <c r="A97" s="114">
        <v>1539071</v>
      </c>
      <c r="B97" s="115" t="s">
        <v>150</v>
      </c>
      <c r="C97" s="116">
        <v>1479000</v>
      </c>
      <c r="D97" s="116">
        <v>1637273</v>
      </c>
    </row>
    <row r="98" spans="1:4" ht="24.75">
      <c r="A98" s="114">
        <v>4878760</v>
      </c>
      <c r="B98" s="115" t="s">
        <v>386</v>
      </c>
      <c r="C98" s="111">
        <v>4679000</v>
      </c>
      <c r="D98" s="116">
        <v>4526590</v>
      </c>
    </row>
    <row r="99" spans="1:4" ht="24.75">
      <c r="A99" s="132">
        <f>SUM(A86:A98)</f>
        <v>220608047</v>
      </c>
      <c r="B99" s="195" t="s">
        <v>220</v>
      </c>
      <c r="C99" s="134">
        <f>SUM(C86:C98)</f>
        <v>205984000</v>
      </c>
      <c r="D99" s="134">
        <f>SUM(D86:D98)</f>
        <v>218778101</v>
      </c>
    </row>
    <row r="100" ht="12.75">
      <c r="B100" s="61" t="s">
        <v>387</v>
      </c>
    </row>
    <row r="101" spans="1:4" ht="24.75">
      <c r="A101" s="291"/>
      <c r="B101" s="292"/>
      <c r="C101" s="1"/>
      <c r="D101" s="1"/>
    </row>
    <row r="102" spans="1:4" ht="24.75">
      <c r="A102" s="293"/>
      <c r="B102" s="294"/>
      <c r="C102" s="1"/>
      <c r="D102" s="1"/>
    </row>
    <row r="103" spans="1:4" ht="24.75">
      <c r="A103" s="91" t="s">
        <v>369</v>
      </c>
      <c r="B103" s="91"/>
      <c r="C103" s="91"/>
      <c r="D103" s="91"/>
    </row>
    <row r="104" spans="1:4" ht="27.75">
      <c r="A104" s="96" t="s">
        <v>354</v>
      </c>
      <c r="B104" s="4"/>
      <c r="C104" s="4"/>
      <c r="D104" s="4"/>
    </row>
    <row r="105" spans="1:4" ht="27.75">
      <c r="A105" s="96" t="s">
        <v>286</v>
      </c>
      <c r="B105" s="4"/>
      <c r="C105" s="4"/>
      <c r="D105" s="4"/>
    </row>
    <row r="106" spans="1:4" ht="24.75">
      <c r="A106" s="267"/>
      <c r="B106" s="97"/>
      <c r="C106" s="97"/>
      <c r="D106" s="277" t="s">
        <v>166</v>
      </c>
    </row>
    <row r="107" spans="1:4" ht="24.75">
      <c r="A107" s="166" t="s">
        <v>2</v>
      </c>
      <c r="B107" s="100"/>
      <c r="C107" s="278" t="s">
        <v>59</v>
      </c>
      <c r="D107" s="45"/>
    </row>
    <row r="108" spans="1:4" ht="27.75">
      <c r="A108" s="170" t="s">
        <v>31</v>
      </c>
      <c r="B108" s="103" t="s">
        <v>3</v>
      </c>
      <c r="C108" s="171" t="s">
        <v>355</v>
      </c>
      <c r="D108" s="171" t="s">
        <v>2</v>
      </c>
    </row>
    <row r="109" spans="1:4" ht="24.75">
      <c r="A109" s="172">
        <v>2017</v>
      </c>
      <c r="B109" s="288"/>
      <c r="C109" s="174"/>
      <c r="D109" s="174"/>
    </row>
    <row r="110" spans="1:4" ht="24.75">
      <c r="A110" s="108"/>
      <c r="B110" s="284" t="s">
        <v>388</v>
      </c>
      <c r="C110" s="116"/>
      <c r="D110" s="114"/>
    </row>
    <row r="111" spans="1:4" ht="24.75">
      <c r="A111" s="114">
        <v>4400195</v>
      </c>
      <c r="B111" s="115" t="s">
        <v>97</v>
      </c>
      <c r="C111" s="116">
        <v>4490000</v>
      </c>
      <c r="D111" s="114">
        <v>4528045</v>
      </c>
    </row>
    <row r="112" spans="1:4" ht="24.75">
      <c r="A112" s="132">
        <f>SUM(A111:A111)</f>
        <v>4400195</v>
      </c>
      <c r="B112" s="195" t="s">
        <v>223</v>
      </c>
      <c r="C112" s="134">
        <f>SUM(C111:C111)</f>
        <v>4490000</v>
      </c>
      <c r="D112" s="132">
        <f>SUM(D111:D111)</f>
        <v>4528045</v>
      </c>
    </row>
    <row r="113" spans="1:4" ht="24.75">
      <c r="A113" s="290"/>
      <c r="B113" s="284" t="s">
        <v>389</v>
      </c>
      <c r="C113" s="289"/>
      <c r="D113" s="290"/>
    </row>
    <row r="114" spans="1:4" ht="24.75">
      <c r="A114" s="114">
        <v>3303495</v>
      </c>
      <c r="B114" s="115" t="s">
        <v>390</v>
      </c>
      <c r="C114" s="116">
        <v>3287000</v>
      </c>
      <c r="D114" s="116">
        <v>3155776</v>
      </c>
    </row>
    <row r="115" spans="1:4" ht="24.75">
      <c r="A115" s="114">
        <v>54485890</v>
      </c>
      <c r="B115" s="115" t="s">
        <v>327</v>
      </c>
      <c r="C115" s="116">
        <v>52547000</v>
      </c>
      <c r="D115" s="114">
        <v>53028096</v>
      </c>
    </row>
    <row r="116" spans="1:4" ht="24.75">
      <c r="A116" s="132">
        <f>SUM(A114:A115)</f>
        <v>57789385</v>
      </c>
      <c r="B116" s="195" t="s">
        <v>226</v>
      </c>
      <c r="C116" s="132">
        <f>SUM(C114:C115)</f>
        <v>55834000</v>
      </c>
      <c r="D116" s="132">
        <f>SUM(D114:D115)</f>
        <v>56183872</v>
      </c>
    </row>
    <row r="117" spans="1:4" ht="24.75">
      <c r="A117" s="114"/>
      <c r="B117" s="284" t="s">
        <v>391</v>
      </c>
      <c r="C117" s="116"/>
      <c r="D117" s="114"/>
    </row>
    <row r="118" spans="1:4" ht="24.75">
      <c r="A118" s="114">
        <v>14230313</v>
      </c>
      <c r="B118" s="115" t="s">
        <v>392</v>
      </c>
      <c r="C118" s="116">
        <v>14593000</v>
      </c>
      <c r="D118" s="114">
        <v>14248819</v>
      </c>
    </row>
    <row r="119" spans="1:4" ht="24.75">
      <c r="A119" s="114">
        <v>773435</v>
      </c>
      <c r="B119" s="115" t="s">
        <v>393</v>
      </c>
      <c r="C119" s="113">
        <v>805000</v>
      </c>
      <c r="D119" s="114">
        <v>791804</v>
      </c>
    </row>
    <row r="120" spans="1:4" ht="24.75">
      <c r="A120" s="111">
        <v>18179000</v>
      </c>
      <c r="B120" s="115" t="s">
        <v>394</v>
      </c>
      <c r="C120" s="111">
        <v>18088000</v>
      </c>
      <c r="D120" s="113">
        <v>18226505</v>
      </c>
    </row>
    <row r="121" spans="1:4" ht="24.75">
      <c r="A121" s="111">
        <v>23747829</v>
      </c>
      <c r="B121" s="115" t="s">
        <v>146</v>
      </c>
      <c r="C121" s="113">
        <v>22352000</v>
      </c>
      <c r="D121" s="113">
        <v>25764374</v>
      </c>
    </row>
    <row r="122" spans="1:4" ht="24.75">
      <c r="A122" s="132">
        <f>SUM(A118:A121)</f>
        <v>56930577</v>
      </c>
      <c r="B122" s="195" t="s">
        <v>231</v>
      </c>
      <c r="C122" s="134">
        <f>SUM(C118:C121)</f>
        <v>55838000</v>
      </c>
      <c r="D122" s="134">
        <f>SUM(D118:D121)</f>
        <v>59031502</v>
      </c>
    </row>
    <row r="123" spans="1:4" ht="24.75">
      <c r="A123" s="114"/>
      <c r="B123" s="284" t="s">
        <v>395</v>
      </c>
      <c r="C123" s="116"/>
      <c r="D123" s="114"/>
    </row>
    <row r="124" spans="1:4" ht="24.75">
      <c r="A124" s="114"/>
      <c r="B124" s="115" t="s">
        <v>396</v>
      </c>
      <c r="C124" s="116"/>
      <c r="D124" s="114"/>
    </row>
    <row r="125" spans="1:4" ht="24.75">
      <c r="A125" s="114">
        <v>335376</v>
      </c>
      <c r="B125" s="57" t="s">
        <v>397</v>
      </c>
      <c r="C125" s="116">
        <v>1261000</v>
      </c>
      <c r="D125" s="114">
        <v>260500</v>
      </c>
    </row>
    <row r="126" spans="1:4" ht="24.75">
      <c r="A126" s="114">
        <v>3704000</v>
      </c>
      <c r="B126" s="57" t="s">
        <v>398</v>
      </c>
      <c r="C126" s="116">
        <v>1261000</v>
      </c>
      <c r="D126" s="114">
        <v>3144300</v>
      </c>
    </row>
    <row r="127" spans="1:4" ht="24.75">
      <c r="A127" s="114">
        <v>15698451</v>
      </c>
      <c r="B127" s="115" t="s">
        <v>96</v>
      </c>
      <c r="C127" s="116">
        <v>15414000</v>
      </c>
      <c r="D127" s="114">
        <v>16115377</v>
      </c>
    </row>
    <row r="128" spans="1:4" ht="24.75">
      <c r="A128" s="114">
        <v>1526000</v>
      </c>
      <c r="B128" s="115" t="s">
        <v>116</v>
      </c>
      <c r="C128" s="116">
        <v>1545000</v>
      </c>
      <c r="D128" s="114">
        <v>1545000</v>
      </c>
    </row>
    <row r="129" spans="1:4" ht="24.75">
      <c r="A129" s="114">
        <v>3578290</v>
      </c>
      <c r="B129" s="115" t="s">
        <v>118</v>
      </c>
      <c r="C129" s="116">
        <v>3911000</v>
      </c>
      <c r="D129" s="114">
        <v>3778601</v>
      </c>
    </row>
    <row r="130" spans="1:4" ht="24.75">
      <c r="A130" s="114">
        <v>9679667</v>
      </c>
      <c r="B130" s="115" t="s">
        <v>233</v>
      </c>
      <c r="C130" s="113">
        <v>10768000</v>
      </c>
      <c r="D130" s="114">
        <v>12623501</v>
      </c>
    </row>
    <row r="131" spans="1:4" ht="24.75">
      <c r="A131" s="114">
        <v>10933498</v>
      </c>
      <c r="B131" s="115" t="s">
        <v>132</v>
      </c>
      <c r="C131" s="113">
        <v>11943000</v>
      </c>
      <c r="D131" s="114">
        <v>10628643</v>
      </c>
    </row>
    <row r="132" spans="1:4" ht="24.75">
      <c r="A132" s="114">
        <v>9559000</v>
      </c>
      <c r="B132" s="115" t="s">
        <v>142</v>
      </c>
      <c r="C132" s="114">
        <v>9521000</v>
      </c>
      <c r="D132" s="114">
        <v>9521000</v>
      </c>
    </row>
    <row r="133" spans="1:4" ht="24.75">
      <c r="A133" s="114">
        <v>2453803</v>
      </c>
      <c r="B133" s="115" t="s">
        <v>399</v>
      </c>
      <c r="C133" s="114">
        <v>3050000</v>
      </c>
      <c r="D133" s="116">
        <v>2618994</v>
      </c>
    </row>
    <row r="134" spans="1:4" ht="24.75">
      <c r="A134" s="114">
        <v>2750992</v>
      </c>
      <c r="B134" s="115" t="s">
        <v>149</v>
      </c>
      <c r="C134" s="114">
        <v>2736000</v>
      </c>
      <c r="D134" s="116">
        <v>2821146</v>
      </c>
    </row>
    <row r="135" spans="1:4" ht="24.75">
      <c r="A135" s="114">
        <v>200000</v>
      </c>
      <c r="B135" s="115" t="s">
        <v>400</v>
      </c>
      <c r="C135" s="119" t="s">
        <v>280</v>
      </c>
      <c r="D135" s="119" t="s">
        <v>280</v>
      </c>
    </row>
    <row r="136" spans="1:4" ht="24.75">
      <c r="A136" s="114">
        <v>186650</v>
      </c>
      <c r="B136" s="115" t="s">
        <v>351</v>
      </c>
      <c r="C136" s="119" t="s">
        <v>280</v>
      </c>
      <c r="D136" s="119" t="s">
        <v>280</v>
      </c>
    </row>
    <row r="137" spans="1:4" ht="24.75">
      <c r="A137" s="132">
        <f>SUM(A125:A136)</f>
        <v>60605727</v>
      </c>
      <c r="B137" s="295" t="s">
        <v>234</v>
      </c>
      <c r="C137" s="134">
        <f>SUM(C125:C135)</f>
        <v>61410000</v>
      </c>
      <c r="D137" s="134">
        <f>SUM(D125:D136)</f>
        <v>63057062</v>
      </c>
    </row>
    <row r="138" spans="1:4" ht="24.75">
      <c r="A138" s="296"/>
      <c r="B138" s="284" t="s">
        <v>401</v>
      </c>
      <c r="C138" s="297"/>
      <c r="D138" s="296"/>
    </row>
    <row r="139" spans="1:4" ht="24.75">
      <c r="A139" s="298">
        <v>11713003</v>
      </c>
      <c r="B139" s="115" t="s">
        <v>295</v>
      </c>
      <c r="C139" s="299" t="s">
        <v>280</v>
      </c>
      <c r="D139" s="300">
        <v>76432178</v>
      </c>
    </row>
    <row r="140" spans="1:4" ht="24.75">
      <c r="A140" s="298">
        <f>SUM(A139)</f>
        <v>11713003</v>
      </c>
      <c r="B140" s="295" t="s">
        <v>402</v>
      </c>
      <c r="C140" s="299" t="s">
        <v>280</v>
      </c>
      <c r="D140" s="300">
        <f>SUM(D139)</f>
        <v>76432178</v>
      </c>
    </row>
    <row r="141" spans="1:4" ht="24.75">
      <c r="A141" s="301" t="s">
        <v>403</v>
      </c>
      <c r="B141" s="302" t="s">
        <v>404</v>
      </c>
      <c r="C141" s="297">
        <v>0</v>
      </c>
      <c r="D141" s="301" t="s">
        <v>403</v>
      </c>
    </row>
    <row r="142" spans="1:4" ht="24.75">
      <c r="A142" s="132">
        <f>SUM(A26+A34+A51+A64+A73+A84+A99+A112+A116+A122+A137+A140)</f>
        <v>4550090701</v>
      </c>
      <c r="B142" s="195" t="s">
        <v>240</v>
      </c>
      <c r="C142" s="134">
        <f>SUM(C26+C34+C51+C64+C73+C84+C99+C112+C116+C122+C137+C141)</f>
        <v>4339255000</v>
      </c>
      <c r="D142" s="132">
        <f>SUM(D26+D34+D51+D64+D73+D84+D99+D112+D116+D122+D137+D140)</f>
        <v>4373716037</v>
      </c>
    </row>
    <row r="143" spans="1:4" ht="23.25">
      <c r="A143" s="303"/>
      <c r="B143" s="303"/>
      <c r="C143" s="303"/>
      <c r="D143" s="303"/>
    </row>
    <row r="144" spans="1:4" ht="23.25">
      <c r="A144" s="304" t="s">
        <v>405</v>
      </c>
      <c r="B144" s="305"/>
      <c r="C144" s="305"/>
      <c r="D144" s="305"/>
    </row>
  </sheetData>
  <sheetProtection/>
  <mergeCells count="12">
    <mergeCell ref="A101:B101"/>
    <mergeCell ref="A103:D103"/>
    <mergeCell ref="C108:C109"/>
    <mergeCell ref="D108:D109"/>
    <mergeCell ref="A143:D143"/>
    <mergeCell ref="A144:D144"/>
    <mergeCell ref="A2:D2"/>
    <mergeCell ref="C7:C8"/>
    <mergeCell ref="D7:D8"/>
    <mergeCell ref="A54:D54"/>
    <mergeCell ref="C59:C60"/>
    <mergeCell ref="D59:D6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85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8.8515625" style="0" customWidth="1"/>
    <col min="2" max="2" width="47.57421875" style="0" bestFit="1" customWidth="1"/>
    <col min="3" max="4" width="14.28125" style="0" bestFit="1" customWidth="1"/>
  </cols>
  <sheetData>
    <row r="1" spans="1:4" ht="24.75">
      <c r="A1" s="91" t="s">
        <v>406</v>
      </c>
      <c r="B1" s="91"/>
      <c r="C1" s="91"/>
      <c r="D1" s="91"/>
    </row>
    <row r="2" spans="1:4" ht="27.75">
      <c r="A2" s="96" t="s">
        <v>407</v>
      </c>
      <c r="B2" s="95"/>
      <c r="C2" s="95"/>
      <c r="D2" s="95"/>
    </row>
    <row r="3" spans="1:4" ht="27.75">
      <c r="A3" s="96" t="s">
        <v>244</v>
      </c>
      <c r="B3" s="95"/>
      <c r="C3" s="95"/>
      <c r="D3" s="95"/>
    </row>
    <row r="4" spans="1:4" ht="23.25">
      <c r="A4" s="3"/>
      <c r="B4" s="3"/>
      <c r="C4" s="3"/>
      <c r="D4" s="10" t="s">
        <v>86</v>
      </c>
    </row>
    <row r="5" spans="1:4" ht="23.25">
      <c r="A5" s="99" t="s">
        <v>167</v>
      </c>
      <c r="B5" s="6"/>
      <c r="C5" s="101" t="s">
        <v>339</v>
      </c>
      <c r="D5" s="169"/>
    </row>
    <row r="6" spans="1:4" ht="27.75">
      <c r="A6" s="306" t="s">
        <v>31</v>
      </c>
      <c r="B6" s="103" t="s">
        <v>3</v>
      </c>
      <c r="C6" s="104" t="s">
        <v>4</v>
      </c>
      <c r="D6" s="104" t="s">
        <v>2</v>
      </c>
    </row>
    <row r="7" spans="1:4" ht="23.25">
      <c r="A7" s="127" t="s">
        <v>408</v>
      </c>
      <c r="B7" s="307"/>
      <c r="C7" s="107"/>
      <c r="D7" s="107"/>
    </row>
    <row r="8" spans="1:4" ht="24.75">
      <c r="A8" s="155"/>
      <c r="B8" s="280" t="s">
        <v>409</v>
      </c>
      <c r="C8" s="308"/>
      <c r="D8" s="155"/>
    </row>
    <row r="9" spans="1:4" ht="24.75">
      <c r="A9" s="309"/>
      <c r="B9" s="310" t="s">
        <v>410</v>
      </c>
      <c r="C9" s="311"/>
      <c r="D9" s="309"/>
    </row>
    <row r="10" spans="1:4" ht="24.75">
      <c r="A10" s="111">
        <v>1615729901</v>
      </c>
      <c r="B10" s="57" t="s">
        <v>411</v>
      </c>
      <c r="C10" s="113">
        <v>1641001780</v>
      </c>
      <c r="D10" s="111">
        <v>1565907214</v>
      </c>
    </row>
    <row r="11" spans="1:4" ht="24.75">
      <c r="A11" s="111">
        <v>18865327</v>
      </c>
      <c r="B11" s="57" t="s">
        <v>412</v>
      </c>
      <c r="C11" s="113">
        <v>20196822</v>
      </c>
      <c r="D11" s="111">
        <v>19893554</v>
      </c>
    </row>
    <row r="12" spans="1:4" ht="24.75">
      <c r="A12" s="111">
        <v>2160000</v>
      </c>
      <c r="B12" s="57" t="s">
        <v>413</v>
      </c>
      <c r="C12" s="111"/>
      <c r="D12" s="111">
        <v>1777500</v>
      </c>
    </row>
    <row r="13" spans="1:4" ht="24.75">
      <c r="A13" s="148">
        <f>SUM(A10:A12)</f>
        <v>1636755228</v>
      </c>
      <c r="B13" s="184" t="s">
        <v>414</v>
      </c>
      <c r="C13" s="148">
        <f>SUM(C10:C12)</f>
        <v>1661198602</v>
      </c>
      <c r="D13" s="148">
        <f>SUM(D10:D12)</f>
        <v>1587578268</v>
      </c>
    </row>
    <row r="14" spans="1:4" ht="24.75">
      <c r="A14" s="148"/>
      <c r="B14" s="312" t="s">
        <v>415</v>
      </c>
      <c r="C14" s="110"/>
      <c r="D14" s="148"/>
    </row>
    <row r="15" spans="1:4" ht="24.75">
      <c r="A15" s="111">
        <v>584066720</v>
      </c>
      <c r="B15" s="57" t="s">
        <v>416</v>
      </c>
      <c r="C15" s="113">
        <v>556807179</v>
      </c>
      <c r="D15" s="111">
        <v>549735711</v>
      </c>
    </row>
    <row r="16" spans="1:4" ht="24.75">
      <c r="A16" s="111">
        <v>75927024</v>
      </c>
      <c r="B16" s="57" t="s">
        <v>417</v>
      </c>
      <c r="C16" s="113">
        <v>72712522</v>
      </c>
      <c r="D16" s="111">
        <v>70517110</v>
      </c>
    </row>
    <row r="17" spans="1:4" ht="24.75">
      <c r="A17" s="111">
        <v>47762293</v>
      </c>
      <c r="B17" s="189" t="s">
        <v>418</v>
      </c>
      <c r="C17" s="113">
        <v>45935793</v>
      </c>
      <c r="D17" s="111">
        <v>44619844</v>
      </c>
    </row>
    <row r="18" spans="1:4" ht="24.75">
      <c r="A18" s="111">
        <v>43924817</v>
      </c>
      <c r="B18" s="57" t="s">
        <v>419</v>
      </c>
      <c r="C18" s="113">
        <v>42194156</v>
      </c>
      <c r="D18" s="111">
        <v>40250383</v>
      </c>
    </row>
    <row r="19" spans="1:4" ht="24.75">
      <c r="A19" s="111">
        <v>117432151</v>
      </c>
      <c r="B19" s="189" t="s">
        <v>420</v>
      </c>
      <c r="C19" s="113">
        <v>110183668</v>
      </c>
      <c r="D19" s="111">
        <v>108067197</v>
      </c>
    </row>
    <row r="20" spans="1:4" ht="24.75">
      <c r="A20" s="111">
        <v>10328334</v>
      </c>
      <c r="B20" s="57" t="s">
        <v>421</v>
      </c>
      <c r="C20" s="113">
        <v>9608061</v>
      </c>
      <c r="D20" s="111">
        <v>9856357</v>
      </c>
    </row>
    <row r="21" spans="1:4" ht="24.75">
      <c r="A21" s="111">
        <v>196783555</v>
      </c>
      <c r="B21" s="57" t="s">
        <v>422</v>
      </c>
      <c r="C21" s="113">
        <v>187923863</v>
      </c>
      <c r="D21" s="111">
        <v>180051261</v>
      </c>
    </row>
    <row r="22" spans="1:4" ht="24.75">
      <c r="A22" s="111">
        <v>33278590</v>
      </c>
      <c r="B22" s="57" t="s">
        <v>423</v>
      </c>
      <c r="C22" s="113">
        <v>34230426</v>
      </c>
      <c r="D22" s="111">
        <v>33770926</v>
      </c>
    </row>
    <row r="23" spans="1:4" ht="24.75">
      <c r="A23" s="111">
        <v>182923897</v>
      </c>
      <c r="B23" s="57" t="s">
        <v>424</v>
      </c>
      <c r="C23" s="113">
        <v>174981183</v>
      </c>
      <c r="D23" s="111">
        <v>171458953</v>
      </c>
    </row>
    <row r="24" spans="1:4" ht="24.75">
      <c r="A24" s="148">
        <f>SUM(A15:A23)</f>
        <v>1292427381</v>
      </c>
      <c r="B24" s="192" t="s">
        <v>425</v>
      </c>
      <c r="C24" s="110">
        <f>SUM(C15:C23)</f>
        <v>1234576851</v>
      </c>
      <c r="D24" s="148">
        <f>SUM(D15:D23)</f>
        <v>1208327742</v>
      </c>
    </row>
    <row r="25" spans="1:4" ht="24.75">
      <c r="A25" s="148"/>
      <c r="B25" s="312" t="s">
        <v>426</v>
      </c>
      <c r="C25" s="110"/>
      <c r="D25" s="148"/>
    </row>
    <row r="26" spans="1:4" ht="24.75">
      <c r="A26" s="111">
        <v>15068103</v>
      </c>
      <c r="B26" s="57" t="s">
        <v>427</v>
      </c>
      <c r="C26" s="113">
        <v>17213098</v>
      </c>
      <c r="D26" s="111">
        <v>14376584</v>
      </c>
    </row>
    <row r="27" spans="1:4" ht="24.75">
      <c r="A27" s="111">
        <v>1750647</v>
      </c>
      <c r="B27" s="57" t="s">
        <v>428</v>
      </c>
      <c r="C27" s="113">
        <v>2100298</v>
      </c>
      <c r="D27" s="111">
        <v>2616793</v>
      </c>
    </row>
    <row r="28" spans="1:4" ht="24.75">
      <c r="A28" s="111">
        <v>25230046</v>
      </c>
      <c r="B28" s="57" t="s">
        <v>429</v>
      </c>
      <c r="C28" s="113">
        <v>24502449</v>
      </c>
      <c r="D28" s="111">
        <v>22415094</v>
      </c>
    </row>
    <row r="29" spans="1:4" ht="24.75">
      <c r="A29" s="111">
        <v>4298346</v>
      </c>
      <c r="B29" s="57" t="s">
        <v>430</v>
      </c>
      <c r="C29" s="113">
        <v>3771712</v>
      </c>
      <c r="D29" s="111">
        <v>3785784</v>
      </c>
    </row>
    <row r="30" spans="1:4" ht="24.75">
      <c r="A30" s="111">
        <v>1330378</v>
      </c>
      <c r="B30" s="57" t="s">
        <v>431</v>
      </c>
      <c r="C30" s="113">
        <v>1593526</v>
      </c>
      <c r="D30" s="111">
        <v>1345328</v>
      </c>
    </row>
    <row r="31" spans="1:4" ht="24.75">
      <c r="A31" s="111">
        <v>13522359</v>
      </c>
      <c r="B31" s="57" t="s">
        <v>432</v>
      </c>
      <c r="C31" s="113">
        <v>9703629</v>
      </c>
      <c r="D31" s="111">
        <v>14372528</v>
      </c>
    </row>
    <row r="32" spans="1:4" ht="24.75">
      <c r="A32" s="111">
        <v>17383523</v>
      </c>
      <c r="B32" s="57" t="s">
        <v>433</v>
      </c>
      <c r="C32" s="113">
        <v>19573149</v>
      </c>
      <c r="D32" s="111">
        <v>16098940</v>
      </c>
    </row>
    <row r="33" spans="1:4" ht="24.75">
      <c r="A33" s="111">
        <v>69172601</v>
      </c>
      <c r="B33" s="57" t="s">
        <v>434</v>
      </c>
      <c r="C33" s="113">
        <v>65031816</v>
      </c>
      <c r="D33" s="111">
        <v>67350244</v>
      </c>
    </row>
    <row r="34" spans="1:4" ht="24.75">
      <c r="A34" s="111">
        <v>100000</v>
      </c>
      <c r="B34" s="57" t="s">
        <v>435</v>
      </c>
      <c r="C34" s="113">
        <v>100000</v>
      </c>
      <c r="D34" s="113">
        <v>112000</v>
      </c>
    </row>
    <row r="35" spans="1:4" ht="24.75">
      <c r="A35" s="111">
        <v>26886714</v>
      </c>
      <c r="B35" s="57" t="s">
        <v>436</v>
      </c>
      <c r="C35" s="113">
        <v>11952609</v>
      </c>
      <c r="D35" s="111">
        <v>24666904</v>
      </c>
    </row>
    <row r="36" spans="1:4" ht="24.75">
      <c r="A36" s="148">
        <f>SUM(A26:A35)</f>
        <v>174742717</v>
      </c>
      <c r="B36" s="184" t="s">
        <v>437</v>
      </c>
      <c r="C36" s="148">
        <f>SUM(C26:C35)</f>
        <v>155542286</v>
      </c>
      <c r="D36" s="148">
        <f>SUM(D26:D35)</f>
        <v>167140199</v>
      </c>
    </row>
    <row r="37" spans="1:4" ht="24.75">
      <c r="A37" s="148">
        <v>15456000</v>
      </c>
      <c r="B37" s="184" t="s">
        <v>438</v>
      </c>
      <c r="C37" s="110">
        <v>5913000</v>
      </c>
      <c r="D37" s="148">
        <v>5913000</v>
      </c>
    </row>
    <row r="38" spans="1:4" ht="23.25">
      <c r="A38" s="148">
        <v>246875605</v>
      </c>
      <c r="B38" s="313" t="s">
        <v>439</v>
      </c>
      <c r="C38" s="110">
        <v>245470130</v>
      </c>
      <c r="D38" s="148">
        <v>245479153</v>
      </c>
    </row>
    <row r="39" spans="1:4" ht="24.75">
      <c r="A39" s="148">
        <f>SUM(A13+A24+A36+A37+A38)</f>
        <v>3366256931</v>
      </c>
      <c r="B39" s="314" t="s">
        <v>440</v>
      </c>
      <c r="C39" s="148">
        <f>SUM(C13+C24+C36+C37+C38)</f>
        <v>3302700869</v>
      </c>
      <c r="D39" s="148">
        <f>SUM(D13+D24+D36+D37+D38)</f>
        <v>3214438362</v>
      </c>
    </row>
    <row r="40" spans="1:4" ht="24.75">
      <c r="A40" s="148"/>
      <c r="B40" s="280" t="s">
        <v>441</v>
      </c>
      <c r="C40" s="110"/>
      <c r="D40" s="148"/>
    </row>
    <row r="41" spans="1:4" ht="24.75">
      <c r="A41" s="111"/>
      <c r="B41" s="284" t="s">
        <v>442</v>
      </c>
      <c r="C41" s="113"/>
      <c r="D41" s="111"/>
    </row>
    <row r="42" spans="1:4" ht="24.75">
      <c r="A42" s="111">
        <v>117688789</v>
      </c>
      <c r="B42" s="57" t="s">
        <v>443</v>
      </c>
      <c r="C42" s="113">
        <v>79241325</v>
      </c>
      <c r="D42" s="111">
        <v>95419596</v>
      </c>
    </row>
    <row r="43" spans="1:4" ht="24.75">
      <c r="A43" s="111">
        <v>3581308</v>
      </c>
      <c r="B43" s="57" t="s">
        <v>444</v>
      </c>
      <c r="C43" s="113">
        <v>3459855</v>
      </c>
      <c r="D43" s="111">
        <v>3206943</v>
      </c>
    </row>
    <row r="44" spans="1:4" ht="24.75">
      <c r="A44" s="315">
        <v>1406504</v>
      </c>
      <c r="B44" s="60" t="s">
        <v>445</v>
      </c>
      <c r="C44" s="316">
        <v>1295649</v>
      </c>
      <c r="D44" s="315">
        <v>1242397</v>
      </c>
    </row>
    <row r="45" spans="1:4" ht="12.75">
      <c r="A45" s="317" t="s">
        <v>446</v>
      </c>
      <c r="B45" s="318"/>
      <c r="C45" s="318"/>
      <c r="D45" s="318"/>
    </row>
    <row r="46" spans="1:4" ht="12.75">
      <c r="A46" s="319" t="s">
        <v>447</v>
      </c>
      <c r="B46" s="320"/>
      <c r="C46" s="320"/>
      <c r="D46" s="320"/>
    </row>
    <row r="47" spans="1:4" ht="12.75">
      <c r="A47" s="319" t="s">
        <v>448</v>
      </c>
      <c r="B47" s="320"/>
      <c r="C47" s="320"/>
      <c r="D47" s="320"/>
    </row>
    <row r="48" spans="1:4" ht="12.75">
      <c r="A48" s="321" t="s">
        <v>449</v>
      </c>
      <c r="B48" s="322"/>
      <c r="C48" s="322"/>
      <c r="D48" s="322"/>
    </row>
    <row r="49" spans="1:4" ht="12.75">
      <c r="A49" s="323" t="s">
        <v>450</v>
      </c>
      <c r="B49" s="292"/>
      <c r="C49" s="292"/>
      <c r="D49" s="292"/>
    </row>
    <row r="50" spans="1:4" ht="12.75">
      <c r="A50" s="324" t="s">
        <v>451</v>
      </c>
      <c r="B50" s="292"/>
      <c r="C50" s="292"/>
      <c r="D50" s="292"/>
    </row>
    <row r="51" ht="12.75">
      <c r="B51" s="61" t="s">
        <v>452</v>
      </c>
    </row>
    <row r="52" ht="12.75">
      <c r="B52" s="61"/>
    </row>
    <row r="53" ht="12.75">
      <c r="B53" s="61"/>
    </row>
    <row r="54" spans="1:4" ht="24.75">
      <c r="A54" s="325" t="s">
        <v>453</v>
      </c>
      <c r="B54" s="325"/>
      <c r="C54" s="325"/>
      <c r="D54" s="325"/>
    </row>
    <row r="55" spans="1:4" ht="27.75">
      <c r="A55" s="96" t="s">
        <v>407</v>
      </c>
      <c r="B55" s="95"/>
      <c r="C55" s="95"/>
      <c r="D55" s="95"/>
    </row>
    <row r="56" spans="1:4" ht="27.75">
      <c r="A56" s="96" t="s">
        <v>244</v>
      </c>
      <c r="B56" s="95"/>
      <c r="C56" s="95"/>
      <c r="D56" s="95"/>
    </row>
    <row r="57" spans="1:4" ht="23.25">
      <c r="A57" s="3"/>
      <c r="B57" s="3"/>
      <c r="C57" s="3"/>
      <c r="D57" s="10" t="s">
        <v>86</v>
      </c>
    </row>
    <row r="58" spans="1:4" ht="23.25">
      <c r="A58" s="99" t="s">
        <v>338</v>
      </c>
      <c r="B58" s="6"/>
      <c r="C58" s="101" t="s">
        <v>339</v>
      </c>
      <c r="D58" s="169"/>
    </row>
    <row r="59" spans="1:4" ht="27.75">
      <c r="A59" s="99" t="s">
        <v>454</v>
      </c>
      <c r="B59" s="103" t="s">
        <v>3</v>
      </c>
      <c r="C59" s="104" t="s">
        <v>4</v>
      </c>
      <c r="D59" s="104" t="s">
        <v>2</v>
      </c>
    </row>
    <row r="60" spans="1:4" ht="23.25">
      <c r="A60" s="127"/>
      <c r="B60" s="326"/>
      <c r="C60" s="107"/>
      <c r="D60" s="107"/>
    </row>
    <row r="61" spans="1:4" ht="23.25">
      <c r="A61" s="327"/>
      <c r="B61" s="328" t="s">
        <v>455</v>
      </c>
      <c r="C61" s="329"/>
      <c r="D61" s="102"/>
    </row>
    <row r="62" spans="1:4" ht="24.75">
      <c r="A62" s="111">
        <v>18345255</v>
      </c>
      <c r="B62" s="57" t="s">
        <v>456</v>
      </c>
      <c r="C62" s="113">
        <v>13470599</v>
      </c>
      <c r="D62" s="111">
        <v>17131835</v>
      </c>
    </row>
    <row r="63" spans="1:4" ht="24.75">
      <c r="A63" s="111">
        <v>17427457</v>
      </c>
      <c r="B63" s="57" t="s">
        <v>457</v>
      </c>
      <c r="C63" s="113">
        <v>17610471</v>
      </c>
      <c r="D63" s="111">
        <v>20751925</v>
      </c>
    </row>
    <row r="64" spans="1:4" ht="24.75">
      <c r="A64" s="111">
        <v>4367694</v>
      </c>
      <c r="B64" s="57" t="s">
        <v>458</v>
      </c>
      <c r="C64" s="113">
        <v>3871136</v>
      </c>
      <c r="D64" s="111">
        <v>3906085</v>
      </c>
    </row>
    <row r="65" spans="1:4" ht="24.75">
      <c r="A65" s="111">
        <v>4176812</v>
      </c>
      <c r="B65" s="57" t="s">
        <v>459</v>
      </c>
      <c r="C65" s="113">
        <v>3139380</v>
      </c>
      <c r="D65" s="111">
        <v>3178469</v>
      </c>
    </row>
    <row r="66" spans="1:4" ht="24.75">
      <c r="A66" s="111">
        <v>5351069</v>
      </c>
      <c r="B66" s="57" t="s">
        <v>460</v>
      </c>
      <c r="C66" s="113">
        <v>6366056</v>
      </c>
      <c r="D66" s="111">
        <v>7434795</v>
      </c>
    </row>
    <row r="67" spans="1:4" ht="24.75">
      <c r="A67" s="111">
        <v>6099188</v>
      </c>
      <c r="B67" s="57" t="s">
        <v>461</v>
      </c>
      <c r="C67" s="113">
        <v>4592233</v>
      </c>
      <c r="D67" s="111">
        <v>6103192</v>
      </c>
    </row>
    <row r="68" spans="1:4" ht="24.75">
      <c r="A68" s="111">
        <v>2942252</v>
      </c>
      <c r="B68" s="189" t="s">
        <v>462</v>
      </c>
      <c r="C68" s="113">
        <v>2736324</v>
      </c>
      <c r="D68" s="111">
        <v>2581079</v>
      </c>
    </row>
    <row r="69" spans="1:4" ht="24.75">
      <c r="A69" s="111">
        <v>174921</v>
      </c>
      <c r="B69" s="57" t="s">
        <v>463</v>
      </c>
      <c r="C69" s="113">
        <v>196626</v>
      </c>
      <c r="D69" s="111">
        <v>172096</v>
      </c>
    </row>
    <row r="70" spans="1:4" ht="24.75">
      <c r="A70" s="111">
        <v>4737383</v>
      </c>
      <c r="B70" s="189" t="s">
        <v>464</v>
      </c>
      <c r="C70" s="113">
        <v>4193982</v>
      </c>
      <c r="D70" s="111">
        <v>3526857</v>
      </c>
    </row>
    <row r="71" spans="1:4" ht="24.75">
      <c r="A71" s="111">
        <v>9924387</v>
      </c>
      <c r="B71" s="189" t="s">
        <v>465</v>
      </c>
      <c r="C71" s="113">
        <v>8992793</v>
      </c>
      <c r="D71" s="111">
        <v>11428590</v>
      </c>
    </row>
    <row r="72" spans="1:4" ht="24.75">
      <c r="A72" s="111">
        <v>4118136</v>
      </c>
      <c r="B72" s="57" t="s">
        <v>466</v>
      </c>
      <c r="C72" s="113">
        <v>4173110</v>
      </c>
      <c r="D72" s="111">
        <v>3425606</v>
      </c>
    </row>
    <row r="73" spans="1:4" ht="24.75">
      <c r="A73" s="111">
        <v>10081055</v>
      </c>
      <c r="B73" s="57" t="s">
        <v>467</v>
      </c>
      <c r="C73" s="113">
        <v>8107450</v>
      </c>
      <c r="D73" s="111">
        <v>9679755</v>
      </c>
    </row>
    <row r="74" spans="1:4" ht="24.75">
      <c r="A74" s="152">
        <f>SUM(A42:A73)</f>
        <v>210422210</v>
      </c>
      <c r="B74" s="195" t="s">
        <v>468</v>
      </c>
      <c r="C74" s="330">
        <f>SUM(C42:C73)</f>
        <v>161446989</v>
      </c>
      <c r="D74" s="152">
        <f>SUM(D42:D73)</f>
        <v>189189220</v>
      </c>
    </row>
    <row r="75" spans="1:4" ht="24.75">
      <c r="A75" s="148"/>
      <c r="B75" s="331" t="s">
        <v>469</v>
      </c>
      <c r="C75" s="110"/>
      <c r="D75" s="148"/>
    </row>
    <row r="76" spans="1:4" ht="24.75">
      <c r="A76" s="111">
        <v>1351954</v>
      </c>
      <c r="B76" s="57" t="s">
        <v>470</v>
      </c>
      <c r="C76" s="113">
        <v>1369048</v>
      </c>
      <c r="D76" s="111">
        <v>1364245</v>
      </c>
    </row>
    <row r="77" spans="1:4" ht="24.75">
      <c r="A77" s="111">
        <v>33647632</v>
      </c>
      <c r="B77" s="57" t="s">
        <v>471</v>
      </c>
      <c r="C77" s="113">
        <v>24743412</v>
      </c>
      <c r="D77" s="111">
        <v>35931197</v>
      </c>
    </row>
    <row r="78" spans="1:4" ht="24.75">
      <c r="A78" s="111">
        <v>28033724</v>
      </c>
      <c r="B78" s="57" t="s">
        <v>472</v>
      </c>
      <c r="C78" s="113">
        <v>25485157</v>
      </c>
      <c r="D78" s="111">
        <v>28295750</v>
      </c>
    </row>
    <row r="79" spans="1:4" ht="24.75">
      <c r="A79" s="111">
        <v>1500978</v>
      </c>
      <c r="B79" s="57" t="s">
        <v>473</v>
      </c>
      <c r="C79" s="113">
        <v>1331282</v>
      </c>
      <c r="D79" s="111">
        <v>1509962</v>
      </c>
    </row>
    <row r="80" spans="1:4" ht="24.75">
      <c r="A80" s="111">
        <v>85906</v>
      </c>
      <c r="B80" s="57" t="s">
        <v>474</v>
      </c>
      <c r="C80" s="113">
        <v>113308</v>
      </c>
      <c r="D80" s="111">
        <v>78107</v>
      </c>
    </row>
    <row r="81" spans="1:4" ht="24.75">
      <c r="A81" s="111">
        <v>6236280</v>
      </c>
      <c r="B81" s="57" t="s">
        <v>475</v>
      </c>
      <c r="C81" s="113">
        <v>6140669</v>
      </c>
      <c r="D81" s="111">
        <v>5455004</v>
      </c>
    </row>
    <row r="82" spans="1:4" ht="24.75">
      <c r="A82" s="111">
        <v>1245307</v>
      </c>
      <c r="B82" s="57" t="s">
        <v>476</v>
      </c>
      <c r="C82" s="113">
        <v>1237865</v>
      </c>
      <c r="D82" s="111">
        <v>1143011</v>
      </c>
    </row>
    <row r="83" spans="1:4" ht="24.75">
      <c r="A83" s="111">
        <v>1045377</v>
      </c>
      <c r="B83" s="57" t="s">
        <v>477</v>
      </c>
      <c r="C83" s="113">
        <v>1108048</v>
      </c>
      <c r="D83" s="111">
        <v>912441</v>
      </c>
    </row>
    <row r="84" spans="1:4" ht="24.75">
      <c r="A84" s="111">
        <v>6111905</v>
      </c>
      <c r="B84" s="57" t="s">
        <v>478</v>
      </c>
      <c r="C84" s="113">
        <v>6036595</v>
      </c>
      <c r="D84" s="111">
        <v>6587236</v>
      </c>
    </row>
    <row r="85" spans="1:4" ht="24.75">
      <c r="A85" s="111">
        <v>21138942</v>
      </c>
      <c r="B85" s="57" t="s">
        <v>479</v>
      </c>
      <c r="C85" s="113">
        <v>20186321</v>
      </c>
      <c r="D85" s="111">
        <v>22396620</v>
      </c>
    </row>
    <row r="86" spans="1:4" ht="24.75">
      <c r="A86" s="111">
        <v>2527788</v>
      </c>
      <c r="B86" s="57" t="s">
        <v>480</v>
      </c>
      <c r="C86" s="113">
        <v>2515818</v>
      </c>
      <c r="D86" s="111">
        <v>1645953</v>
      </c>
    </row>
    <row r="87" spans="1:4" ht="24.75">
      <c r="A87" s="111">
        <v>2086204</v>
      </c>
      <c r="B87" s="57" t="s">
        <v>481</v>
      </c>
      <c r="C87" s="113">
        <v>1952355</v>
      </c>
      <c r="D87" s="111">
        <v>1991132</v>
      </c>
    </row>
    <row r="88" spans="1:4" ht="24.75">
      <c r="A88" s="111">
        <v>10703764</v>
      </c>
      <c r="B88" s="57" t="s">
        <v>482</v>
      </c>
      <c r="C88" s="113">
        <v>9284900</v>
      </c>
      <c r="D88" s="111">
        <v>11330363</v>
      </c>
    </row>
    <row r="89" spans="1:4" ht="24.75">
      <c r="A89" s="111">
        <v>1506876</v>
      </c>
      <c r="B89" s="57" t="s">
        <v>483</v>
      </c>
      <c r="C89" s="113">
        <v>1366553</v>
      </c>
      <c r="D89" s="111">
        <v>1662528</v>
      </c>
    </row>
    <row r="90" spans="1:4" ht="24.75">
      <c r="A90" s="111">
        <v>3089397</v>
      </c>
      <c r="B90" s="57" t="s">
        <v>484</v>
      </c>
      <c r="C90" s="113">
        <v>2870299</v>
      </c>
      <c r="D90" s="111">
        <v>3513151</v>
      </c>
    </row>
    <row r="91" spans="1:4" ht="24.75">
      <c r="A91" s="315">
        <v>9689928</v>
      </c>
      <c r="B91" s="332" t="s">
        <v>485</v>
      </c>
      <c r="C91" s="316">
        <v>7932013</v>
      </c>
      <c r="D91" s="315">
        <v>9195732</v>
      </c>
    </row>
    <row r="93" ht="12.75">
      <c r="B93" s="153" t="s">
        <v>486</v>
      </c>
    </row>
    <row r="94" spans="1:4" ht="24.75">
      <c r="A94" s="333"/>
      <c r="B94" s="147"/>
      <c r="C94" s="333"/>
      <c r="D94" s="334"/>
    </row>
    <row r="95" spans="1:4" ht="24.75">
      <c r="A95" s="161" t="s">
        <v>453</v>
      </c>
      <c r="B95" s="161"/>
      <c r="C95" s="161"/>
      <c r="D95" s="161"/>
    </row>
    <row r="96" spans="1:4" ht="27.75">
      <c r="A96" s="96" t="s">
        <v>407</v>
      </c>
      <c r="B96" s="95"/>
      <c r="C96" s="95"/>
      <c r="D96" s="95"/>
    </row>
    <row r="97" spans="1:4" ht="27.75">
      <c r="A97" s="96" t="s">
        <v>244</v>
      </c>
      <c r="B97" s="95"/>
      <c r="C97" s="95"/>
      <c r="D97" s="95"/>
    </row>
    <row r="98" spans="1:4" ht="23.25">
      <c r="A98" s="3"/>
      <c r="B98" s="3"/>
      <c r="C98" s="3"/>
      <c r="D98" s="10" t="s">
        <v>86</v>
      </c>
    </row>
    <row r="99" spans="1:4" ht="23.25">
      <c r="A99" s="99" t="s">
        <v>338</v>
      </c>
      <c r="B99" s="6"/>
      <c r="C99" s="101" t="s">
        <v>339</v>
      </c>
      <c r="D99" s="169"/>
    </row>
    <row r="100" spans="1:4" ht="27.75">
      <c r="A100" s="335" t="s">
        <v>487</v>
      </c>
      <c r="B100" s="103" t="s">
        <v>3</v>
      </c>
      <c r="C100" s="104" t="s">
        <v>4</v>
      </c>
      <c r="D100" s="104" t="s">
        <v>2</v>
      </c>
    </row>
    <row r="101" spans="1:4" ht="23.25">
      <c r="A101" s="127"/>
      <c r="B101" s="326"/>
      <c r="C101" s="107"/>
      <c r="D101" s="107"/>
    </row>
    <row r="102" spans="1:4" ht="23.25">
      <c r="A102" s="327"/>
      <c r="B102" s="336" t="s">
        <v>488</v>
      </c>
      <c r="C102" s="329"/>
      <c r="D102" s="102"/>
    </row>
    <row r="103" spans="1:4" ht="24.75">
      <c r="A103" s="111">
        <v>6443049</v>
      </c>
      <c r="B103" s="57" t="s">
        <v>489</v>
      </c>
      <c r="C103" s="113">
        <v>6152396</v>
      </c>
      <c r="D103" s="111">
        <v>6523605</v>
      </c>
    </row>
    <row r="104" spans="1:4" ht="24.75">
      <c r="A104" s="111">
        <v>37134052</v>
      </c>
      <c r="B104" s="337" t="s">
        <v>490</v>
      </c>
      <c r="C104" s="338">
        <v>27902640</v>
      </c>
      <c r="D104" s="111">
        <v>37284576</v>
      </c>
    </row>
    <row r="105" spans="1:4" ht="24.75">
      <c r="A105" s="111">
        <v>773376</v>
      </c>
      <c r="B105" s="337" t="s">
        <v>491</v>
      </c>
      <c r="C105" s="338">
        <v>256769</v>
      </c>
      <c r="D105" s="111">
        <v>962517</v>
      </c>
    </row>
    <row r="106" spans="1:4" ht="24.75">
      <c r="A106" s="111">
        <v>80704907</v>
      </c>
      <c r="B106" s="189" t="s">
        <v>492</v>
      </c>
      <c r="C106" s="113">
        <v>54332114</v>
      </c>
      <c r="D106" s="111">
        <v>81878473</v>
      </c>
    </row>
    <row r="107" spans="1:4" ht="24.75">
      <c r="A107" s="111">
        <v>380</v>
      </c>
      <c r="B107" s="189" t="s">
        <v>493</v>
      </c>
      <c r="C107" s="113">
        <v>380</v>
      </c>
      <c r="D107" s="111">
        <v>0</v>
      </c>
    </row>
    <row r="108" spans="1:4" ht="24.75">
      <c r="A108" s="111">
        <v>34809</v>
      </c>
      <c r="B108" s="57" t="s">
        <v>494</v>
      </c>
      <c r="C108" s="113">
        <v>36000</v>
      </c>
      <c r="D108" s="111">
        <v>30840</v>
      </c>
    </row>
    <row r="109" spans="1:4" ht="24.75">
      <c r="A109" s="111">
        <v>2499710</v>
      </c>
      <c r="B109" s="57" t="s">
        <v>495</v>
      </c>
      <c r="C109" s="113">
        <v>2371643</v>
      </c>
      <c r="D109" s="111">
        <v>2979089</v>
      </c>
    </row>
    <row r="110" spans="1:4" ht="24.75">
      <c r="A110" s="111">
        <v>10689238</v>
      </c>
      <c r="B110" s="57" t="s">
        <v>496</v>
      </c>
      <c r="C110" s="113">
        <v>11730402</v>
      </c>
      <c r="D110" s="111">
        <v>10908072</v>
      </c>
    </row>
    <row r="111" spans="1:4" ht="24.75">
      <c r="A111" s="111">
        <v>50689883</v>
      </c>
      <c r="B111" s="57" t="s">
        <v>497</v>
      </c>
      <c r="C111" s="113">
        <v>40596900</v>
      </c>
      <c r="D111" s="111">
        <v>38146640</v>
      </c>
    </row>
    <row r="112" spans="1:4" ht="24.75">
      <c r="A112" s="111">
        <v>67111</v>
      </c>
      <c r="B112" s="57" t="s">
        <v>498</v>
      </c>
      <c r="C112" s="113">
        <v>46918</v>
      </c>
      <c r="D112" s="111">
        <v>71178</v>
      </c>
    </row>
    <row r="113" spans="1:4" ht="24.75">
      <c r="A113" s="111">
        <v>150234</v>
      </c>
      <c r="B113" s="189" t="s">
        <v>499</v>
      </c>
      <c r="C113" s="113">
        <v>472978</v>
      </c>
      <c r="D113" s="111">
        <v>2305</v>
      </c>
    </row>
    <row r="114" spans="1:4" ht="24.75">
      <c r="A114" s="111">
        <v>2597190</v>
      </c>
      <c r="B114" s="57" t="s">
        <v>500</v>
      </c>
      <c r="C114" s="113">
        <v>2685670</v>
      </c>
      <c r="D114" s="111">
        <v>4491985</v>
      </c>
    </row>
    <row r="115" spans="1:4" ht="24.75">
      <c r="A115" s="111">
        <v>61859378</v>
      </c>
      <c r="B115" s="57" t="s">
        <v>501</v>
      </c>
      <c r="C115" s="113">
        <v>47062322</v>
      </c>
      <c r="D115" s="111">
        <v>68053980</v>
      </c>
    </row>
    <row r="116" spans="1:4" ht="24.75">
      <c r="A116" s="114">
        <v>17463643</v>
      </c>
      <c r="B116" s="189" t="s">
        <v>502</v>
      </c>
      <c r="C116" s="116">
        <v>18793643</v>
      </c>
      <c r="D116" s="114">
        <v>17206943</v>
      </c>
    </row>
    <row r="117" spans="1:4" ht="24.75">
      <c r="A117" s="114">
        <v>676582</v>
      </c>
      <c r="B117" s="57" t="s">
        <v>503</v>
      </c>
      <c r="C117" s="113">
        <v>677662</v>
      </c>
      <c r="D117" s="114">
        <v>693682</v>
      </c>
    </row>
    <row r="118" spans="1:4" ht="24.75">
      <c r="A118" s="114">
        <v>4547555</v>
      </c>
      <c r="B118" s="57" t="s">
        <v>504</v>
      </c>
      <c r="C118" s="113">
        <v>3375893</v>
      </c>
      <c r="D118" s="114">
        <v>2238344</v>
      </c>
    </row>
    <row r="119" spans="1:4" ht="24.75">
      <c r="A119" s="114">
        <v>6119948</v>
      </c>
      <c r="B119" s="57" t="s">
        <v>505</v>
      </c>
      <c r="C119" s="113">
        <v>6120000</v>
      </c>
      <c r="D119" s="116">
        <v>7677461</v>
      </c>
    </row>
    <row r="120" spans="1:4" ht="24.75">
      <c r="A120" s="114">
        <v>544184</v>
      </c>
      <c r="B120" s="57" t="s">
        <v>506</v>
      </c>
      <c r="C120" s="113">
        <v>580383</v>
      </c>
      <c r="D120" s="116">
        <v>675129</v>
      </c>
    </row>
    <row r="121" spans="1:4" ht="24.75">
      <c r="A121" s="114">
        <v>194377</v>
      </c>
      <c r="B121" s="57" t="s">
        <v>507</v>
      </c>
      <c r="C121" s="113">
        <v>209795</v>
      </c>
      <c r="D121" s="116">
        <v>230336</v>
      </c>
    </row>
    <row r="122" spans="1:4" ht="24.75">
      <c r="A122" s="114">
        <v>334440</v>
      </c>
      <c r="B122" s="57" t="s">
        <v>508</v>
      </c>
      <c r="C122" s="113">
        <v>299079</v>
      </c>
      <c r="D122" s="116">
        <v>872574</v>
      </c>
    </row>
    <row r="123" spans="1:4" ht="24.75">
      <c r="A123" s="148">
        <f>SUM(A76:A122)</f>
        <v>413526008</v>
      </c>
      <c r="B123" s="184" t="s">
        <v>509</v>
      </c>
      <c r="C123" s="110">
        <f>SUM(C76:C122)</f>
        <v>337377230</v>
      </c>
      <c r="D123" s="110">
        <f>SUM(D76:D122)</f>
        <v>413940161</v>
      </c>
    </row>
    <row r="124" spans="1:4" ht="24.75">
      <c r="A124" s="148"/>
      <c r="B124" s="331" t="s">
        <v>510</v>
      </c>
      <c r="C124" s="110"/>
      <c r="D124" s="148"/>
    </row>
    <row r="125" spans="1:4" ht="24.75">
      <c r="A125" s="111">
        <v>10583075</v>
      </c>
      <c r="B125" s="57" t="s">
        <v>511</v>
      </c>
      <c r="C125" s="113">
        <v>9714548</v>
      </c>
      <c r="D125" s="111">
        <v>12627263</v>
      </c>
    </row>
    <row r="126" spans="1:4" ht="24.75">
      <c r="A126" s="111">
        <v>60390917</v>
      </c>
      <c r="B126" s="189" t="s">
        <v>512</v>
      </c>
      <c r="C126" s="113">
        <v>33336073</v>
      </c>
      <c r="D126" s="111">
        <v>59682025</v>
      </c>
    </row>
    <row r="127" spans="1:4" ht="24.75">
      <c r="A127" s="111">
        <v>28072096</v>
      </c>
      <c r="B127" s="57" t="s">
        <v>513</v>
      </c>
      <c r="C127" s="113">
        <v>17954898</v>
      </c>
      <c r="D127" s="111">
        <v>28651651</v>
      </c>
    </row>
    <row r="128" spans="1:4" ht="24.75">
      <c r="A128" s="111">
        <v>7676034</v>
      </c>
      <c r="B128" s="57" t="s">
        <v>514</v>
      </c>
      <c r="C128" s="113">
        <v>7945099</v>
      </c>
      <c r="D128" s="111">
        <v>8175223</v>
      </c>
    </row>
    <row r="129" spans="1:4" ht="24.75">
      <c r="A129" s="148">
        <f>SUM(A125:A128)</f>
        <v>106722122</v>
      </c>
      <c r="B129" s="184" t="s">
        <v>515</v>
      </c>
      <c r="C129" s="148">
        <f>SUM(C125:C128)</f>
        <v>68950618</v>
      </c>
      <c r="D129" s="148">
        <f>SUM(D125:D128)</f>
        <v>109136162</v>
      </c>
    </row>
    <row r="130" spans="1:4" ht="24.75">
      <c r="A130" s="148"/>
      <c r="B130" s="184" t="s">
        <v>516</v>
      </c>
      <c r="C130" s="110">
        <v>0</v>
      </c>
      <c r="D130" s="110">
        <v>2742</v>
      </c>
    </row>
    <row r="131" spans="1:4" ht="24.75">
      <c r="A131" s="148">
        <v>5797000</v>
      </c>
      <c r="B131" s="184" t="s">
        <v>517</v>
      </c>
      <c r="C131" s="110">
        <v>3608000</v>
      </c>
      <c r="D131" s="110">
        <v>3608000</v>
      </c>
    </row>
    <row r="132" spans="1:4" ht="24.75">
      <c r="A132" s="152">
        <f>SUM(A74+A123+A129+A131)</f>
        <v>736467340</v>
      </c>
      <c r="B132" s="66" t="s">
        <v>518</v>
      </c>
      <c r="C132" s="330">
        <f>SUM(C74+C123+C129+C130+C131)</f>
        <v>571382837</v>
      </c>
      <c r="D132" s="330">
        <f>SUM(D74+D123+D129+D130+D131)</f>
        <v>715876285</v>
      </c>
    </row>
    <row r="133" spans="1:4" ht="24.75">
      <c r="A133" s="148"/>
      <c r="B133" s="280" t="s">
        <v>519</v>
      </c>
      <c r="C133" s="110"/>
      <c r="D133" s="148"/>
    </row>
    <row r="134" spans="1:4" ht="24.75">
      <c r="A134" s="111"/>
      <c r="B134" s="284" t="s">
        <v>520</v>
      </c>
      <c r="C134" s="113"/>
      <c r="D134" s="111"/>
    </row>
    <row r="135" spans="1:4" ht="24.75">
      <c r="A135" s="111"/>
      <c r="B135" s="284" t="s">
        <v>521</v>
      </c>
      <c r="C135" s="113"/>
      <c r="D135" s="111"/>
    </row>
    <row r="136" spans="1:4" ht="24.75">
      <c r="A136" s="111">
        <v>211526182</v>
      </c>
      <c r="B136" s="189" t="s">
        <v>522</v>
      </c>
      <c r="C136" s="113">
        <v>147770000</v>
      </c>
      <c r="D136" s="111">
        <v>150036844</v>
      </c>
    </row>
    <row r="137" spans="1:4" ht="24.75">
      <c r="A137" s="315">
        <v>4419647</v>
      </c>
      <c r="B137" s="57" t="s">
        <v>523</v>
      </c>
      <c r="C137" s="315">
        <v>5794848</v>
      </c>
      <c r="D137" s="315">
        <v>1220087</v>
      </c>
    </row>
    <row r="138" spans="1:4" ht="24.75">
      <c r="A138" s="315">
        <f>SUM(A136:A137)</f>
        <v>215945829</v>
      </c>
      <c r="B138" s="195" t="s">
        <v>524</v>
      </c>
      <c r="C138" s="315">
        <f>SUM(C136:C137)</f>
        <v>153564848</v>
      </c>
      <c r="D138" s="315">
        <f>SUM(D136:D137)</f>
        <v>151256931</v>
      </c>
    </row>
    <row r="139" ht="12.75">
      <c r="B139" s="61" t="s">
        <v>525</v>
      </c>
    </row>
    <row r="140" ht="12.75">
      <c r="B140" s="61"/>
    </row>
    <row r="142" spans="1:4" ht="24.75">
      <c r="A142" s="161" t="s">
        <v>453</v>
      </c>
      <c r="B142" s="161"/>
      <c r="C142" s="161"/>
      <c r="D142" s="161"/>
    </row>
    <row r="143" spans="1:4" ht="27.75">
      <c r="A143" s="96" t="s">
        <v>407</v>
      </c>
      <c r="B143" s="95"/>
      <c r="C143" s="95"/>
      <c r="D143" s="95"/>
    </row>
    <row r="144" spans="1:4" ht="27.75">
      <c r="A144" s="96" t="s">
        <v>244</v>
      </c>
      <c r="B144" s="95"/>
      <c r="C144" s="95"/>
      <c r="D144" s="95"/>
    </row>
    <row r="145" spans="1:4" ht="23.25">
      <c r="A145" s="3"/>
      <c r="B145" s="3"/>
      <c r="C145" s="3"/>
      <c r="D145" s="10" t="s">
        <v>526</v>
      </c>
    </row>
    <row r="146" spans="1:4" ht="23.25">
      <c r="A146" s="99" t="s">
        <v>167</v>
      </c>
      <c r="B146" s="6"/>
      <c r="C146" s="101" t="s">
        <v>339</v>
      </c>
      <c r="D146" s="169"/>
    </row>
    <row r="147" spans="1:4" ht="27.75">
      <c r="A147" s="306" t="s">
        <v>31</v>
      </c>
      <c r="B147" s="103" t="s">
        <v>3</v>
      </c>
      <c r="C147" s="104" t="s">
        <v>4</v>
      </c>
      <c r="D147" s="104" t="s">
        <v>2</v>
      </c>
    </row>
    <row r="148" spans="1:4" ht="23.25">
      <c r="A148" s="127" t="s">
        <v>408</v>
      </c>
      <c r="B148" s="326"/>
      <c r="C148" s="107"/>
      <c r="D148" s="107"/>
    </row>
    <row r="149" spans="1:4" ht="24.75">
      <c r="A149" s="155"/>
      <c r="B149" s="331" t="s">
        <v>527</v>
      </c>
      <c r="C149" s="308"/>
      <c r="D149" s="155"/>
    </row>
    <row r="150" spans="1:4" ht="24.75">
      <c r="A150" s="111">
        <v>14947818</v>
      </c>
      <c r="B150" s="57" t="s">
        <v>528</v>
      </c>
      <c r="C150" s="113">
        <v>14590231</v>
      </c>
      <c r="D150" s="111">
        <v>14823637</v>
      </c>
    </row>
    <row r="151" spans="1:4" ht="24.75">
      <c r="A151" s="152">
        <f>SUM(A150:A150)</f>
        <v>14947818</v>
      </c>
      <c r="B151" s="295" t="s">
        <v>529</v>
      </c>
      <c r="C151" s="152">
        <f>SUM(C150:C150)</f>
        <v>14590231</v>
      </c>
      <c r="D151" s="152">
        <f>SUM(D150:D150)</f>
        <v>14823637</v>
      </c>
    </row>
    <row r="152" spans="1:4" ht="24.75">
      <c r="A152" s="111"/>
      <c r="B152" s="310" t="s">
        <v>530</v>
      </c>
      <c r="C152" s="113"/>
      <c r="D152" s="111"/>
    </row>
    <row r="153" spans="1:4" ht="24.75">
      <c r="A153" s="111"/>
      <c r="B153" s="284" t="s">
        <v>531</v>
      </c>
      <c r="C153" s="113"/>
      <c r="D153" s="111"/>
    </row>
    <row r="154" spans="1:4" ht="24.75">
      <c r="A154" s="111">
        <v>115470225</v>
      </c>
      <c r="B154" s="57" t="s">
        <v>532</v>
      </c>
      <c r="C154" s="113">
        <v>115024111</v>
      </c>
      <c r="D154" s="111">
        <v>113978425</v>
      </c>
    </row>
    <row r="155" spans="1:4" ht="24.75">
      <c r="A155" s="111">
        <v>1913307</v>
      </c>
      <c r="B155" s="57" t="s">
        <v>533</v>
      </c>
      <c r="C155" s="113">
        <v>1699202</v>
      </c>
      <c r="D155" s="111">
        <v>1782889</v>
      </c>
    </row>
    <row r="156" spans="1:4" ht="24.75">
      <c r="A156" s="111">
        <v>50020532</v>
      </c>
      <c r="B156" s="57" t="s">
        <v>534</v>
      </c>
      <c r="C156" s="113">
        <v>52816632</v>
      </c>
      <c r="D156" s="111">
        <v>54809060</v>
      </c>
    </row>
    <row r="157" spans="1:4" ht="24.75">
      <c r="A157" s="111">
        <v>8788927</v>
      </c>
      <c r="B157" s="57" t="s">
        <v>535</v>
      </c>
      <c r="C157" s="113">
        <v>10295246</v>
      </c>
      <c r="D157" s="111">
        <v>9188415</v>
      </c>
    </row>
    <row r="158" spans="1:4" ht="24.75">
      <c r="A158" s="152">
        <f>SUM(A154:A157)</f>
        <v>176192991</v>
      </c>
      <c r="B158" s="195" t="s">
        <v>536</v>
      </c>
      <c r="C158" s="330">
        <f>SUM(C154:C157)</f>
        <v>179835191</v>
      </c>
      <c r="D158" s="152">
        <f>SUM(D154:D157)</f>
        <v>179758789</v>
      </c>
    </row>
    <row r="159" spans="1:4" ht="24.75">
      <c r="A159" s="111"/>
      <c r="B159" s="284" t="s">
        <v>537</v>
      </c>
      <c r="C159" s="113"/>
      <c r="D159" s="111"/>
    </row>
    <row r="160" spans="1:4" ht="24.75">
      <c r="A160" s="111">
        <v>744508</v>
      </c>
      <c r="B160" s="57" t="s">
        <v>538</v>
      </c>
      <c r="C160" s="113">
        <v>742445</v>
      </c>
      <c r="D160" s="113">
        <v>830593</v>
      </c>
    </row>
    <row r="161" spans="1:4" ht="24.75">
      <c r="A161" s="111">
        <v>246500</v>
      </c>
      <c r="B161" s="57" t="s">
        <v>539</v>
      </c>
      <c r="C161" s="113">
        <v>240822</v>
      </c>
      <c r="D161" s="113">
        <v>150291</v>
      </c>
    </row>
    <row r="162" spans="1:4" ht="24.75">
      <c r="A162" s="152">
        <f>SUM(A160:A161)</f>
        <v>991008</v>
      </c>
      <c r="B162" s="195" t="s">
        <v>540</v>
      </c>
      <c r="C162" s="152">
        <f>SUM(C160:C161)</f>
        <v>983267</v>
      </c>
      <c r="D162" s="152">
        <f>SUM(D160:D161)</f>
        <v>980884</v>
      </c>
    </row>
    <row r="163" spans="1:4" ht="24.75">
      <c r="A163" s="111"/>
      <c r="B163" s="284" t="s">
        <v>541</v>
      </c>
      <c r="C163" s="113"/>
      <c r="D163" s="111"/>
    </row>
    <row r="164" spans="1:4" ht="24.75">
      <c r="A164" s="111">
        <v>343535</v>
      </c>
      <c r="B164" s="57" t="s">
        <v>542</v>
      </c>
      <c r="C164" s="113">
        <v>191771</v>
      </c>
      <c r="D164" s="111">
        <v>371648</v>
      </c>
    </row>
    <row r="165" spans="1:4" ht="24.75">
      <c r="A165" s="111">
        <v>67789</v>
      </c>
      <c r="B165" s="57" t="s">
        <v>543</v>
      </c>
      <c r="C165" s="113">
        <v>21005</v>
      </c>
      <c r="D165" s="111">
        <v>142217</v>
      </c>
    </row>
    <row r="166" spans="1:4" ht="24.75">
      <c r="A166" s="152">
        <f>SUM(A164:A165)</f>
        <v>411324</v>
      </c>
      <c r="B166" s="195" t="s">
        <v>544</v>
      </c>
      <c r="C166" s="152">
        <f>SUM(C164:C165)</f>
        <v>212776</v>
      </c>
      <c r="D166" s="152">
        <f>SUM(D164:D165)</f>
        <v>513865</v>
      </c>
    </row>
    <row r="167" spans="1:4" ht="24.75">
      <c r="A167" s="111"/>
      <c r="B167" s="284" t="s">
        <v>545</v>
      </c>
      <c r="C167" s="113"/>
      <c r="D167" s="111"/>
    </row>
    <row r="168" spans="1:4" ht="24.75">
      <c r="A168" s="111">
        <v>6568678</v>
      </c>
      <c r="B168" s="57" t="s">
        <v>546</v>
      </c>
      <c r="C168" s="111">
        <v>24209411</v>
      </c>
      <c r="D168" s="111">
        <v>4409720</v>
      </c>
    </row>
    <row r="169" spans="1:4" ht="24.75">
      <c r="A169" s="152">
        <f>SUM(A168)</f>
        <v>6568678</v>
      </c>
      <c r="B169" s="195" t="s">
        <v>547</v>
      </c>
      <c r="C169" s="152">
        <f>SUM(C168)</f>
        <v>24209411</v>
      </c>
      <c r="D169" s="152">
        <f>SUM(D168)</f>
        <v>4409720</v>
      </c>
    </row>
    <row r="170" spans="1:4" ht="24.75">
      <c r="A170" s="111"/>
      <c r="B170" s="284" t="s">
        <v>548</v>
      </c>
      <c r="C170" s="113"/>
      <c r="D170" s="111"/>
    </row>
    <row r="171" spans="1:4" ht="24.75">
      <c r="A171" s="119" t="s">
        <v>51</v>
      </c>
      <c r="B171" s="57" t="s">
        <v>549</v>
      </c>
      <c r="C171" s="339" t="s">
        <v>51</v>
      </c>
      <c r="D171" s="111">
        <v>12301</v>
      </c>
    </row>
    <row r="172" spans="1:4" ht="24.75">
      <c r="A172" s="152">
        <f>SUM(A171)</f>
        <v>0</v>
      </c>
      <c r="B172" s="195" t="s">
        <v>550</v>
      </c>
      <c r="C172" s="330">
        <f>SUM(C171)</f>
        <v>0</v>
      </c>
      <c r="D172" s="152">
        <f>SUM(D171)</f>
        <v>12301</v>
      </c>
    </row>
    <row r="173" spans="1:4" ht="24.75">
      <c r="A173" s="111"/>
      <c r="B173" s="284" t="s">
        <v>551</v>
      </c>
      <c r="C173" s="113"/>
      <c r="D173" s="111"/>
    </row>
    <row r="174" spans="1:4" ht="24.75">
      <c r="A174" s="111">
        <v>9042302</v>
      </c>
      <c r="B174" s="57" t="s">
        <v>552</v>
      </c>
      <c r="C174" s="113">
        <v>8955160</v>
      </c>
      <c r="D174" s="111">
        <v>9633807</v>
      </c>
    </row>
    <row r="175" spans="1:4" ht="24.75">
      <c r="A175" s="111">
        <v>1242157</v>
      </c>
      <c r="B175" s="57" t="s">
        <v>553</v>
      </c>
      <c r="C175" s="113">
        <v>1256358</v>
      </c>
      <c r="D175" s="111">
        <v>1627491</v>
      </c>
    </row>
    <row r="176" spans="1:4" ht="24.75">
      <c r="A176" s="111">
        <v>10247815</v>
      </c>
      <c r="B176" s="57" t="s">
        <v>554</v>
      </c>
      <c r="C176" s="113">
        <v>4051547</v>
      </c>
      <c r="D176" s="111">
        <v>3751787</v>
      </c>
    </row>
    <row r="177" spans="1:4" ht="24.75">
      <c r="A177" s="152">
        <f>SUM(A174:A176)</f>
        <v>20532274</v>
      </c>
      <c r="B177" s="133" t="s">
        <v>555</v>
      </c>
      <c r="C177" s="330">
        <f>SUM(C174:C176)</f>
        <v>14263065</v>
      </c>
      <c r="D177" s="152">
        <f>SUM(D174:D176)</f>
        <v>15013085</v>
      </c>
    </row>
    <row r="178" spans="1:4" ht="24.75">
      <c r="A178" s="111">
        <v>63505</v>
      </c>
      <c r="B178" s="57" t="s">
        <v>556</v>
      </c>
      <c r="C178" s="339">
        <v>63505</v>
      </c>
      <c r="D178" s="111">
        <v>200000</v>
      </c>
    </row>
    <row r="179" spans="1:4" ht="24.75">
      <c r="A179" s="152">
        <f>SUM(A178)</f>
        <v>63505</v>
      </c>
      <c r="B179" s="195" t="s">
        <v>557</v>
      </c>
      <c r="C179" s="330">
        <f>C178</f>
        <v>63505</v>
      </c>
      <c r="D179" s="152">
        <f>SUM(D178)</f>
        <v>200000</v>
      </c>
    </row>
    <row r="180" spans="1:4" ht="24.75">
      <c r="A180" s="340"/>
      <c r="B180" s="341" t="s">
        <v>558</v>
      </c>
      <c r="C180" s="342"/>
      <c r="D180" s="340"/>
    </row>
    <row r="181" spans="1:4" ht="24.75">
      <c r="A181" s="315">
        <f>SUM(A138+A151+A158+A162+A166+A169+A172+A177+A179)</f>
        <v>435653427</v>
      </c>
      <c r="B181" s="343" t="s">
        <v>559</v>
      </c>
      <c r="C181" s="315">
        <f>SUM(C138+C151+C158+C162+C166+C169+C179+C172+C177)</f>
        <v>387722294</v>
      </c>
      <c r="D181" s="315">
        <f>SUM(D138+D151+D158+D162+D166+D169+D179+D172+D177)</f>
        <v>366969212</v>
      </c>
    </row>
    <row r="182" spans="1:4" ht="24.75">
      <c r="A182" s="152">
        <v>11713003</v>
      </c>
      <c r="B182" s="344" t="s">
        <v>560</v>
      </c>
      <c r="C182" s="113">
        <v>0</v>
      </c>
      <c r="D182" s="152">
        <v>76432178</v>
      </c>
    </row>
    <row r="183" spans="1:4" ht="24.75">
      <c r="A183" s="119" t="s">
        <v>51</v>
      </c>
      <c r="B183" s="345" t="s">
        <v>561</v>
      </c>
      <c r="C183" s="110">
        <v>76449000</v>
      </c>
      <c r="D183" s="339" t="s">
        <v>51</v>
      </c>
    </row>
    <row r="184" spans="1:4" ht="24.75">
      <c r="A184" s="152">
        <f>SUM(A39+A132+A181+A182)</f>
        <v>4550090701</v>
      </c>
      <c r="B184" s="295" t="s">
        <v>562</v>
      </c>
      <c r="C184" s="330">
        <f>SUM(C39+C132+C181+C183)</f>
        <v>4338255000</v>
      </c>
      <c r="D184" s="152">
        <f>SUM(D39+D132+D181+D182)</f>
        <v>4373716037</v>
      </c>
    </row>
    <row r="185" ht="12.75">
      <c r="B185" s="61" t="s">
        <v>563</v>
      </c>
    </row>
  </sheetData>
  <sheetProtection/>
  <mergeCells count="17">
    <mergeCell ref="C100:C101"/>
    <mergeCell ref="D100:D101"/>
    <mergeCell ref="A142:D142"/>
    <mergeCell ref="C147:C148"/>
    <mergeCell ref="D147:D148"/>
    <mergeCell ref="A49:D49"/>
    <mergeCell ref="A50:D50"/>
    <mergeCell ref="A54:D54"/>
    <mergeCell ref="C59:C60"/>
    <mergeCell ref="D59:D60"/>
    <mergeCell ref="A95:D95"/>
    <mergeCell ref="A1:D1"/>
    <mergeCell ref="C6:C7"/>
    <mergeCell ref="D6:D7"/>
    <mergeCell ref="A45:D45"/>
    <mergeCell ref="A46:D46"/>
    <mergeCell ref="A47:D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Nadia Yusuf Al-Bulushi</cp:lastModifiedBy>
  <cp:lastPrinted>2018-09-04T07:26:01Z</cp:lastPrinted>
  <dcterms:created xsi:type="dcterms:W3CDTF">2019-07-22T07:31:25Z</dcterms:created>
  <dcterms:modified xsi:type="dcterms:W3CDTF">2020-01-28T08:20:13Z</dcterms:modified>
  <cp:category/>
  <cp:version/>
  <cp:contentType/>
  <cp:contentStatus/>
</cp:coreProperties>
</file>