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9435" windowHeight="4455" activeTab="0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4.1" sheetId="8" r:id="rId8"/>
    <sheet name="4.2" sheetId="9" r:id="rId9"/>
    <sheet name="5" sheetId="10" r:id="rId10"/>
    <sheet name="5.1" sheetId="11" r:id="rId11"/>
    <sheet name="5.2" sheetId="12" r:id="rId12"/>
    <sheet name="6" sheetId="13" r:id="rId13"/>
    <sheet name="6.1" sheetId="14" r:id="rId14"/>
    <sheet name="6.2" sheetId="15" r:id="rId15"/>
  </sheets>
  <definedNames/>
  <calcPr fullCalcOnLoad="1"/>
</workbook>
</file>

<file path=xl/sharedStrings.xml><?xml version="1.0" encoding="utf-8"?>
<sst xmlns="http://schemas.openxmlformats.org/spreadsheetml/2006/main" count="1490" uniqueCount="660">
  <si>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</si>
  <si>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</si>
  <si>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</si>
  <si>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</si>
  <si>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</si>
  <si>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</si>
  <si>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</si>
  <si>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</si>
  <si>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2)</t>
  </si>
  <si>
    <t>3)</t>
  </si>
  <si>
    <t>4)</t>
  </si>
  <si>
    <t>5)</t>
  </si>
  <si>
    <t>6)</t>
  </si>
  <si>
    <t>ثانياً :</t>
  </si>
  <si>
    <t>الانفاق العام :</t>
  </si>
  <si>
    <t>المصروفات الجارية :</t>
  </si>
  <si>
    <t>7)</t>
  </si>
  <si>
    <t>9)</t>
  </si>
  <si>
    <t>فوائد على القروض</t>
  </si>
  <si>
    <t>10)</t>
  </si>
  <si>
    <t>11)</t>
  </si>
  <si>
    <t>المصروفات الاستثمارية :</t>
  </si>
  <si>
    <t>12)</t>
  </si>
  <si>
    <t>المصروفات الانمائية</t>
  </si>
  <si>
    <t>13)</t>
  </si>
  <si>
    <t>14)</t>
  </si>
  <si>
    <t>المصروفات الرأسمالية</t>
  </si>
  <si>
    <t>15)</t>
  </si>
  <si>
    <t>18)</t>
  </si>
  <si>
    <t>19)</t>
  </si>
  <si>
    <t>20)</t>
  </si>
  <si>
    <t>21)</t>
  </si>
  <si>
    <t>مساهمات في مؤسسات محلية</t>
  </si>
  <si>
    <t>واقليمية ودولية</t>
  </si>
  <si>
    <t>22)</t>
  </si>
  <si>
    <t>23)</t>
  </si>
  <si>
    <t>24)</t>
  </si>
  <si>
    <t>25)</t>
  </si>
  <si>
    <t>ثالثاً:</t>
  </si>
  <si>
    <t>وسائل التمويل :</t>
  </si>
  <si>
    <t>صافي المعونات</t>
  </si>
  <si>
    <t>تمويل من الاحتياطيات</t>
  </si>
  <si>
    <t>في السنة المالية</t>
  </si>
  <si>
    <t xml:space="preserve">الفعلي  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</si>
  <si>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</si>
  <si>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</si>
  <si>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</si>
  <si>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</si>
  <si>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 xml:space="preserve">مصروفات انتاج النفط </t>
  </si>
  <si>
    <t>16)</t>
  </si>
  <si>
    <t>17)</t>
  </si>
  <si>
    <t>ـــ  1  ـــ</t>
  </si>
  <si>
    <t>ـــ  2  ـــ</t>
  </si>
  <si>
    <t>صافي الايرادات النفطية</t>
  </si>
  <si>
    <t>دعم قطاع الكهرباء</t>
  </si>
  <si>
    <t>دعم فوائد القروض التنموية والاسكانية</t>
  </si>
  <si>
    <t>ايرادات جارية               (جدول 2)</t>
  </si>
  <si>
    <t>ايرادات رأسمالية              (جدول 3)</t>
  </si>
  <si>
    <t>استردادات رأسمالية           (جدول 3)</t>
  </si>
  <si>
    <t>مصروفات الوزارات المدنية      (جدول 4)</t>
  </si>
  <si>
    <t>للوزارات المدنية                (جدول 6)</t>
  </si>
  <si>
    <t>للوزارات المدنية               (جدول 5)</t>
  </si>
  <si>
    <t>صافي الاقتراض الخارجي :</t>
  </si>
  <si>
    <t>دعم السلع الغذائية الاساسية</t>
  </si>
  <si>
    <t xml:space="preserve">الدعم التشغيلي للشركات الحكومية </t>
  </si>
  <si>
    <t>دعم المنتجات النفطية</t>
  </si>
  <si>
    <t>استخدام فائض سنوات سابقة</t>
  </si>
  <si>
    <t xml:space="preserve">اجمالي الايرادات </t>
  </si>
  <si>
    <t xml:space="preserve">جملة المصروفات الجارية </t>
  </si>
  <si>
    <t>جملة المصروفات الاستثمارية</t>
  </si>
  <si>
    <t>المساهمات ونفقات اخرى :</t>
  </si>
  <si>
    <t>جملة المساهمات ونفقات الاخرى</t>
  </si>
  <si>
    <t xml:space="preserve">اجمالي الانفاق العام </t>
  </si>
  <si>
    <t xml:space="preserve"> العجز  ( اولا - ثانيا )</t>
  </si>
  <si>
    <t>رابعا :</t>
  </si>
  <si>
    <t>صافي الاقتراض المحلي :</t>
  </si>
  <si>
    <t>جملة وسائل التمويل</t>
  </si>
  <si>
    <t>الحساب الختامي للدولة للسنة المالية 2014</t>
  </si>
  <si>
    <t>السنة المالية 2014</t>
  </si>
  <si>
    <t xml:space="preserve"> الحساب الختامي للدولة للسنة المالية 2014 </t>
  </si>
  <si>
    <t>ـــــ القروض المتوقع استلامها</t>
  </si>
  <si>
    <t>ــــ القروض المتوقع سدادها</t>
  </si>
  <si>
    <t>ــــ  القروض المتوقع استلامها</t>
  </si>
  <si>
    <t>ـــــ القروض المتوقع سدادها</t>
  </si>
  <si>
    <t>ــــــــــ</t>
  </si>
  <si>
    <r>
      <t xml:space="preserve">(مليون </t>
    </r>
    <r>
      <rPr>
        <b/>
        <sz val="11"/>
        <rFont val="Simplified Arabic"/>
        <family val="1"/>
      </rPr>
      <t>ريال</t>
    </r>
    <r>
      <rPr>
        <b/>
        <sz val="11"/>
        <rFont val="Simplified Arabic"/>
        <family val="0"/>
      </rPr>
      <t xml:space="preserve"> عماني)</t>
    </r>
  </si>
  <si>
    <t>تابع جدول رقم (1)</t>
  </si>
  <si>
    <t>ــ 4 ــ</t>
  </si>
  <si>
    <t>الاجمالي</t>
  </si>
  <si>
    <t>ـــــ</t>
  </si>
  <si>
    <t>احتياطي مخصص ( ايراد غير موزع )</t>
  </si>
  <si>
    <t>ــــ سندات حكومية " فوائد مستلمة "</t>
  </si>
  <si>
    <t xml:space="preserve"> ــــ اقتراض </t>
  </si>
  <si>
    <t>ــــ تمويل بتك الاسكان العماني</t>
  </si>
  <si>
    <t xml:space="preserve">ــــ تمويل القطاع الصناعي </t>
  </si>
  <si>
    <t xml:space="preserve"> ــــ تمويل مؤسسات اخرى</t>
  </si>
  <si>
    <t>وزارة المالية :</t>
  </si>
  <si>
    <t>وزارة النفط والغاز ( قطاع الغاز )</t>
  </si>
  <si>
    <t>شرطة عُمان السلطانية</t>
  </si>
  <si>
    <t>وزارة المالية ( الحساب الخاص )</t>
  </si>
  <si>
    <t>وزارة الدفاع</t>
  </si>
  <si>
    <t xml:space="preserve">الهيئة العامة لتنمية المؤسسات الصغيرة والمتوسطة </t>
  </si>
  <si>
    <t xml:space="preserve">محكمة القضاء الاداري </t>
  </si>
  <si>
    <t xml:space="preserve">الهيئة العامة للطيران المدني </t>
  </si>
  <si>
    <t xml:space="preserve">مشروع جامعة عمان </t>
  </si>
  <si>
    <t>مجلس الشؤون الادارية للقضاء</t>
  </si>
  <si>
    <t>الهيئة العامة لسجل القوى العاملة</t>
  </si>
  <si>
    <t>هيئة المنطقة الاقتصادية الخاصة بالدقم</t>
  </si>
  <si>
    <t>الهئة العامة للاعتماد الاكاديمي</t>
  </si>
  <si>
    <t>الهيئة العامة للاذاعة والتلفزيون</t>
  </si>
  <si>
    <t>الهيئة العامة لحماية المستهلك</t>
  </si>
  <si>
    <t xml:space="preserve">الهيئة العامة للكهرباء والمياه </t>
  </si>
  <si>
    <t>وزارة البيئة والشئون المناخية</t>
  </si>
  <si>
    <t>هيئة الوثائق والمحفوظات الوطنية</t>
  </si>
  <si>
    <t>وزارة القوى العاملة</t>
  </si>
  <si>
    <t>المجلس العماني للاختصاصات الطبية</t>
  </si>
  <si>
    <t>مجلس البحث العلمي</t>
  </si>
  <si>
    <t xml:space="preserve">وزارة السياحة </t>
  </si>
  <si>
    <t>الهيئة العامة للصناعات الحرفية</t>
  </si>
  <si>
    <t>الادعاء العام</t>
  </si>
  <si>
    <t>جهاز الرقابة المالية والادارية للدولة</t>
  </si>
  <si>
    <t>مجلس الدولة</t>
  </si>
  <si>
    <t>وزارة الاوقاف والشئون الدينية</t>
  </si>
  <si>
    <t xml:space="preserve">المجلس الاعلى للتخطيط </t>
  </si>
  <si>
    <t xml:space="preserve">وزارة التعليم العالي </t>
  </si>
  <si>
    <t>(بالريال العماني)</t>
  </si>
  <si>
    <t xml:space="preserve">والهيئات العامة للسنة المالية 2014                                                                                       </t>
  </si>
  <si>
    <t>الايرادات الجارية  للوزارات والوحدات الحكومية</t>
  </si>
  <si>
    <t>تابع جدول رقم (2)</t>
  </si>
  <si>
    <t>ــ 3 ــ</t>
  </si>
  <si>
    <t>معهد الادارة العامة</t>
  </si>
  <si>
    <t>وزارة الشئون الرياضية</t>
  </si>
  <si>
    <t>فائض الهيئات العامة ( هيئة تنظيم الاتصالات )</t>
  </si>
  <si>
    <t>وزارة المالية ( مخصصات اخرى )</t>
  </si>
  <si>
    <t>جامعة السلطان قابوس والمستشفى التعليمي</t>
  </si>
  <si>
    <t>وزارة الخدمة المدنية</t>
  </si>
  <si>
    <t>مجلس الشورى</t>
  </si>
  <si>
    <t xml:space="preserve">مجلس المناقصات </t>
  </si>
  <si>
    <t>مكتب وزير الدولة ومحافظ مسقط</t>
  </si>
  <si>
    <t>مكتب وزير الدولة ومحافظ ظفار</t>
  </si>
  <si>
    <t>اللجنة العليا للاحتفالات بالعيد الوطني</t>
  </si>
  <si>
    <t xml:space="preserve">وزارة البلديات الاقليمية  وموارد المياه    </t>
  </si>
  <si>
    <t xml:space="preserve">وزارة الاسكان    </t>
  </si>
  <si>
    <t xml:space="preserve">وزارة النقل والاتصالات </t>
  </si>
  <si>
    <t xml:space="preserve">وزارة التراث والثقافة  </t>
  </si>
  <si>
    <t>وزارة التنمية الاجتماعية</t>
  </si>
  <si>
    <t>وزارة التربية والتعليم</t>
  </si>
  <si>
    <t>وزارة الصحة</t>
  </si>
  <si>
    <t xml:space="preserve">وزارة العدل </t>
  </si>
  <si>
    <t>وزارة الزراعة والثروة السمكية</t>
  </si>
  <si>
    <t>وزارة النفط والغاز</t>
  </si>
  <si>
    <t>وزارة التجارة والصناعة</t>
  </si>
  <si>
    <t>وزارة الاعلام</t>
  </si>
  <si>
    <t>وزارة الداخلية</t>
  </si>
  <si>
    <t>وزارة الخارجية</t>
  </si>
  <si>
    <t xml:space="preserve">وزارة المالية </t>
  </si>
  <si>
    <t>وزارة الشئون القانونية</t>
  </si>
  <si>
    <t>الامانة العامة لمجلس الوزراء</t>
  </si>
  <si>
    <t xml:space="preserve">مكتب نائب رئيس الوزراء لشئون مجلس الوزراء </t>
  </si>
  <si>
    <t>ديوان البلاط السلطاني</t>
  </si>
  <si>
    <t>والهيئات العامة للسنة المالية 2014</t>
  </si>
  <si>
    <t>جدول رقم (2)</t>
  </si>
  <si>
    <t>ـ 7 ـ</t>
  </si>
  <si>
    <t>ـــــــــــ</t>
  </si>
  <si>
    <t>جملة  الاخرى</t>
  </si>
  <si>
    <t>ــــ سندات حكومية " فوائد محصلة "</t>
  </si>
  <si>
    <t xml:space="preserve"> ـــــ اقتراض</t>
  </si>
  <si>
    <t xml:space="preserve">  ـــــ تمويل مؤسسات اخرى</t>
  </si>
  <si>
    <t>اخــــــــرى :</t>
  </si>
  <si>
    <t>جملة الشئون الاقتصادية الاخرى</t>
  </si>
  <si>
    <t>شئون اقتصادية اخرى :</t>
  </si>
  <si>
    <t>جملة قطاع النقل والاتصالات</t>
  </si>
  <si>
    <t xml:space="preserve">هيئة تنظيم الاتصالات </t>
  </si>
  <si>
    <t xml:space="preserve">وزارة النقل والاتصالات ( قطاع الاتصالات )  </t>
  </si>
  <si>
    <t xml:space="preserve">وزارة النقل والاتصالات ( قطاع النقل )  </t>
  </si>
  <si>
    <t>قطاع النقل والاتصالات :</t>
  </si>
  <si>
    <t>جملة قطاع التعدين والتصنيع والانشاء :</t>
  </si>
  <si>
    <t>وزارة المالية ( تمويل القطاع الصناعي  )</t>
  </si>
  <si>
    <t>قطاع التعدين والتصنيع والانشاء :</t>
  </si>
  <si>
    <t>جملة قطاع الزراعة والثروة السمكية</t>
  </si>
  <si>
    <t>وزارة الزراعة  والثروة السمكية</t>
  </si>
  <si>
    <t>قطاع الزراعة والثروة السمكية :</t>
  </si>
  <si>
    <t>جملة قطاع الطاقة والوقود</t>
  </si>
  <si>
    <t>وزارة النفط والغاز ( قطاع النفط )</t>
  </si>
  <si>
    <t>قطاع الطاقة والوقود :</t>
  </si>
  <si>
    <t>جملة قطاع الثقافة والشئون الدينية</t>
  </si>
  <si>
    <t>مجلس الدولة ( اللجنة الوطنية للشباب )</t>
  </si>
  <si>
    <t xml:space="preserve">وزارة التراث والثقافة </t>
  </si>
  <si>
    <t>وزارة التربية والتعليم ( المديرية العامة للكشافة والمرشدات )</t>
  </si>
  <si>
    <t>قطاع  الثقافة والشئون الدينية :</t>
  </si>
  <si>
    <t xml:space="preserve">الفعلي </t>
  </si>
  <si>
    <t xml:space="preserve">( حسب التخصصات الوظيفية ) </t>
  </si>
  <si>
    <t xml:space="preserve"> والهيئات العامة للسنة المالية 2014</t>
  </si>
  <si>
    <t xml:space="preserve">الايرادات الجارية  للوزارات والوحدات الحكومية </t>
  </si>
  <si>
    <t>تابع جدول رقم (1/2)</t>
  </si>
  <si>
    <t>ــ 6 ــ</t>
  </si>
  <si>
    <t>جملة قطاع الاسكان</t>
  </si>
  <si>
    <t>الهيئة العامة للكهرباء والمياه</t>
  </si>
  <si>
    <t>وزارة البلديات الاقليمية وموارد المياه  ( قطاع البلديات الاقليمية )</t>
  </si>
  <si>
    <t>وزارة البلديات الاقليمية وموارد المياه  ( قطاع موارد المياه )</t>
  </si>
  <si>
    <t xml:space="preserve">وزارة  الاسكان   </t>
  </si>
  <si>
    <t>ديوان البلاط السلطاني ( بلدية مسقط وبلدية صحار )</t>
  </si>
  <si>
    <t>قطاع الاسكان :</t>
  </si>
  <si>
    <t>جملة قطاع الضمان والرعاية الاجتماعية</t>
  </si>
  <si>
    <t>وزارة المالية ( بنك الاسكان العماني )</t>
  </si>
  <si>
    <t>وزارة القوى العاملة ( قطاع العمل )</t>
  </si>
  <si>
    <t>قطاع الضمان والرعاية الاجتماعية :</t>
  </si>
  <si>
    <t>جملة قطاع الصحة</t>
  </si>
  <si>
    <t>قطاع الصحة :</t>
  </si>
  <si>
    <t>جملة قطاع التعليم</t>
  </si>
  <si>
    <t>وزارة القوى العاملة ( قطاع التعليم التقني والتدريب المهني )</t>
  </si>
  <si>
    <t>الهيئة العمانية للاعتماد الاكاديمي</t>
  </si>
  <si>
    <t xml:space="preserve">المجلس العماني للاختصاصات الطبية </t>
  </si>
  <si>
    <t xml:space="preserve">وزارة الاوقاف والشئون الدينية  ( كلية العلوم الشرعية )  </t>
  </si>
  <si>
    <t>وزارة التعليم العالي</t>
  </si>
  <si>
    <t>وزارة الصحة ( المعاهد الصحية والمديرية العامة للتعليم والتدريب )</t>
  </si>
  <si>
    <t>وزارة العدل ( المعهد العالي للقضاء )</t>
  </si>
  <si>
    <t>قطاع التعليم :</t>
  </si>
  <si>
    <t>ــ 5 ــ</t>
  </si>
  <si>
    <t>جملة قطاع الامن والنظام العام</t>
  </si>
  <si>
    <t>محكمة القضاء الاداري</t>
  </si>
  <si>
    <t xml:space="preserve">الادعاء العام </t>
  </si>
  <si>
    <t>قطاع الامن والنظام العام :</t>
  </si>
  <si>
    <t>جملة قطاع الدفاع</t>
  </si>
  <si>
    <t>قطاع الدفاع :</t>
  </si>
  <si>
    <t>جملة قطاع الخدمات العامة</t>
  </si>
  <si>
    <t>وزارة المالية  ( مخصصات اخرى)</t>
  </si>
  <si>
    <t>مجلس المناقصات</t>
  </si>
  <si>
    <t>مكتب نائب رئيس الوزراء لشئون مجلس الوزراء</t>
  </si>
  <si>
    <t>قطاع الخدمات العامة :</t>
  </si>
  <si>
    <t>جدول رقم (1/2)</t>
  </si>
  <si>
    <t>ــ 8 ــ</t>
  </si>
  <si>
    <t>الاجمالي ( أ + ب + ج )</t>
  </si>
  <si>
    <t>ـ</t>
  </si>
  <si>
    <t>( ج ـ احتياطي مخصص ( ايراد غير موزع</t>
  </si>
  <si>
    <t>جملة  ( ب ) الايرادات غير الضريبية</t>
  </si>
  <si>
    <t xml:space="preserve">  ايرادات نفطية اخرى</t>
  </si>
  <si>
    <t xml:space="preserve">  ايرادات متنوعة ( اخرى )</t>
  </si>
  <si>
    <t xml:space="preserve">  ايرادات طبية</t>
  </si>
  <si>
    <t xml:space="preserve">  ايرادات زراعية مختلفة</t>
  </si>
  <si>
    <t xml:space="preserve">  مبيعات مواد غذائية</t>
  </si>
  <si>
    <t xml:space="preserve">  ايرادات تعدين</t>
  </si>
  <si>
    <t xml:space="preserve">  تعويضات وغرامات وجزاءات</t>
  </si>
  <si>
    <t xml:space="preserve">  رسوم واتعاب ادارية مختلفة</t>
  </si>
  <si>
    <t xml:space="preserve">  رسوم الهجرة والجوازات</t>
  </si>
  <si>
    <t xml:space="preserve">  فوائد على ودائع البنوك والقروض المدينة</t>
  </si>
  <si>
    <t xml:space="preserve">  ارباح الاستثمارات في الاسهم وحصص رأس المال </t>
  </si>
  <si>
    <t xml:space="preserve">  ايرادات تأجير عقارات حكومية</t>
  </si>
  <si>
    <t xml:space="preserve">  فائض الهيئات العامة </t>
  </si>
  <si>
    <t xml:space="preserve">  ايرادات خدمات مرفق الاتصالات</t>
  </si>
  <si>
    <t xml:space="preserve">  ايرادات الموانيء</t>
  </si>
  <si>
    <t xml:space="preserve">  ايرادات المطارات</t>
  </si>
  <si>
    <t>ــــ</t>
  </si>
  <si>
    <t xml:space="preserve">  ايرادات البريد</t>
  </si>
  <si>
    <t xml:space="preserve">  ايرادات مياه مختلفة</t>
  </si>
  <si>
    <t xml:space="preserve">  ايرادات بيع المياه</t>
  </si>
  <si>
    <t>ب - ايرادات غير ضريبية :</t>
  </si>
  <si>
    <t>جملة ( أ ) ايرادات الضرائب والرسوم</t>
  </si>
  <si>
    <t xml:space="preserve">  ضريبة جمركية</t>
  </si>
  <si>
    <t xml:space="preserve">  تراحيص الاتصالات</t>
  </si>
  <si>
    <t xml:space="preserve">  رسوم محلية مختلفة</t>
  </si>
  <si>
    <t xml:space="preserve">  رسوم امتياز مرافق     </t>
  </si>
  <si>
    <t xml:space="preserve">  رسوم فنادق ومرافق اخرى    </t>
  </si>
  <si>
    <t xml:space="preserve">  رخص وسائل النقل</t>
  </si>
  <si>
    <t xml:space="preserve">  رخص ممارسة الاعمال التجارية</t>
  </si>
  <si>
    <t xml:space="preserve">  رسوم المعاملات العقارية</t>
  </si>
  <si>
    <t xml:space="preserve">  رسوم البلدية على الايجارات</t>
  </si>
  <si>
    <t xml:space="preserve">  رسوم التراخيص باستقدام العمال غير العمانيين</t>
  </si>
  <si>
    <r>
      <t xml:space="preserve">  ضريبة الدخل </t>
    </r>
    <r>
      <rPr>
        <sz val="11"/>
        <rFont val="Simplified Arabic"/>
        <family val="1"/>
      </rPr>
      <t>(على الشركات وعلى المؤسسات )</t>
    </r>
  </si>
  <si>
    <t>أ - ايرادات الضرائب والرسوم :</t>
  </si>
  <si>
    <t>( حسب البنود )</t>
  </si>
  <si>
    <t xml:space="preserve">الايرادات الجارية للسنة المالية 2014 </t>
  </si>
  <si>
    <t>جدول رقم (2/2)</t>
  </si>
  <si>
    <t>ــ 9 ــ</t>
  </si>
  <si>
    <t>اجمالي الاستردادات الرأسمالية</t>
  </si>
  <si>
    <t>وزارة المالية  ( تمويل مؤسسات اخرى )</t>
  </si>
  <si>
    <t>اخرى :</t>
  </si>
  <si>
    <t>استردادات رأسمالية :</t>
  </si>
  <si>
    <t>اجمالي الايرادات الرأسمالية</t>
  </si>
  <si>
    <t>جملة قطاع الطاقة والوفود :</t>
  </si>
  <si>
    <t>قطاع الطاقة والوفود :</t>
  </si>
  <si>
    <t xml:space="preserve">وزارة الاسكان  </t>
  </si>
  <si>
    <r>
      <t>ديوان البلاط</t>
    </r>
    <r>
      <rPr>
        <sz val="10"/>
        <rFont val="Arial"/>
        <family val="2"/>
      </rPr>
      <t xml:space="preserve"> </t>
    </r>
    <r>
      <rPr>
        <sz val="12"/>
        <rFont val="Simplified Arabic"/>
        <family val="1"/>
      </rPr>
      <t>السلطاني ( بلدية  صحار )</t>
    </r>
  </si>
  <si>
    <t>ايرادات رأسمالية :</t>
  </si>
  <si>
    <t>( حسب التخصصات الوظيفية )</t>
  </si>
  <si>
    <t>الايرادات الرأسمالة والاستردادات الرأسمالية للوزارات المدنية للسنة المالية 2014</t>
  </si>
  <si>
    <t>جدول رقم (3)</t>
  </si>
  <si>
    <t>ـ 10 ـ</t>
  </si>
  <si>
    <t>جملة بيع الاستثمارات</t>
  </si>
  <si>
    <t>بيع استثمارات في هيئات ومؤسسات عامة وخاصة</t>
  </si>
  <si>
    <t>بيع استثمارات :</t>
  </si>
  <si>
    <t>جملة استرداد اقساط القروض</t>
  </si>
  <si>
    <t>استرداد قروض من هيئات ومؤسسات عامة وغيرها</t>
  </si>
  <si>
    <t>استرداد اقساط القروض :</t>
  </si>
  <si>
    <t>تحويلات راسمالية محلية</t>
  </si>
  <si>
    <t>ايرادات بيع اراضي حكومية</t>
  </si>
  <si>
    <t>ايرادات بيع مساكن اجتماعية ومباني حكومية</t>
  </si>
  <si>
    <t xml:space="preserve">( حسب البنود ) </t>
  </si>
  <si>
    <t>الايرادات الرأسمالية والاستردادات الرأسمالية للسنة المالية 2014</t>
  </si>
  <si>
    <t>جدول رقم (1/3)</t>
  </si>
  <si>
    <t>ــ 12 ــ</t>
  </si>
  <si>
    <t>ــــــ</t>
  </si>
  <si>
    <t xml:space="preserve">احتياطي مخصص </t>
  </si>
  <si>
    <t xml:space="preserve">الهيئة العامة للطيران المدني  </t>
  </si>
  <si>
    <t>مشروع جامعة عمان ( المصروفات التأسيسية )</t>
  </si>
  <si>
    <r>
      <t>مجلس الشؤون الادارية للقضاء</t>
    </r>
    <r>
      <rPr>
        <sz val="10"/>
        <rFont val="Simplified Arabic"/>
        <family val="1"/>
      </rPr>
      <t>( المحاكم والامانة العامة للمجلس )</t>
    </r>
  </si>
  <si>
    <t xml:space="preserve">الهيئة العامة لسجل القوى العاملة </t>
  </si>
  <si>
    <t>الهيئة العامة للاعتماد الاكاديمي</t>
  </si>
  <si>
    <t>صناديق التقاعد</t>
  </si>
  <si>
    <t>تعويضات</t>
  </si>
  <si>
    <t>جهازالرقابة المالية والادارية للدولة</t>
  </si>
  <si>
    <t>منحة نهاية الخدمة لموظفي الحكومة</t>
  </si>
  <si>
    <t xml:space="preserve">حصة الحكومة في معاشات موظفي الحكومة العمانيين </t>
  </si>
  <si>
    <t>موازنات الفائض والدعم</t>
  </si>
  <si>
    <t>وزارة المالية  ( مخصصات اخرى )</t>
  </si>
  <si>
    <t>للسنة المالية 2014</t>
  </si>
  <si>
    <t>المصروفات الجارية للوزارات المدنية والوحدات الحكومية والهيئات العامة</t>
  </si>
  <si>
    <t>تابع جدول رقم (4)</t>
  </si>
  <si>
    <t>ــ 11 ــ</t>
  </si>
  <si>
    <t xml:space="preserve">وزارة الخدمة المدنية </t>
  </si>
  <si>
    <t>مكتب مستشار جلالة السلطان لشئون التخطيط الاقتصادي</t>
  </si>
  <si>
    <t xml:space="preserve">وزارة البلديات الاقليمية وموارد المياه   </t>
  </si>
  <si>
    <t xml:space="preserve">وزارة  الاسكان     </t>
  </si>
  <si>
    <t xml:space="preserve">وزارة  النقل والاتصالات </t>
  </si>
  <si>
    <t xml:space="preserve">وزارة الزراعة والثروة السمكية </t>
  </si>
  <si>
    <t>شئون البلاط السلطاني</t>
  </si>
  <si>
    <t>جدول رقم (4)</t>
  </si>
  <si>
    <t>ـ 15 ـ</t>
  </si>
  <si>
    <t>ــــــــــــ</t>
  </si>
  <si>
    <t>احتياطي مخصص</t>
  </si>
  <si>
    <t>الهيئة العامة لتنمية المؤسسات الصغيرة والمتوسطة</t>
  </si>
  <si>
    <t xml:space="preserve"> الهيئة العامة للمخازن والاحتياطي الغذائي</t>
  </si>
  <si>
    <t xml:space="preserve"> (  الهيئة العامة لترويج الاستثمار وتنمية الصادرات )وزارة الخارجية   </t>
  </si>
  <si>
    <t xml:space="preserve">التخطيط الاقتصادي ) </t>
  </si>
  <si>
    <t xml:space="preserve">ديوان البلاط السلطاني ( مكتب مستشار جلالة السلطان لشؤون </t>
  </si>
  <si>
    <t>13) شئون اقتصادية اخرى :</t>
  </si>
  <si>
    <t>هيئة تقنية المعلومات</t>
  </si>
  <si>
    <t xml:space="preserve">وزارة النقل والاتصالات ( قطاع  الاتصالات ) </t>
  </si>
  <si>
    <t xml:space="preserve">وزارة النقل والاتصالات ( قطاع  النقل ) </t>
  </si>
  <si>
    <t>12) قطاع النقل والاتصالات :</t>
  </si>
  <si>
    <t>المؤسسة العامة للمناطق الصناعية</t>
  </si>
  <si>
    <t>11) قطاع التعدين والتصنيع والانشاء :</t>
  </si>
  <si>
    <t>ديوان البلاط السلطاني ( مشرع زراعة المليون نخله )</t>
  </si>
  <si>
    <t>10) قطاع الزراعة والثروة السمكية :</t>
  </si>
  <si>
    <t>9) قطاع الطاقة والوقود :</t>
  </si>
  <si>
    <t>الميزانية  المعتمدة</t>
  </si>
  <si>
    <t>المصروفات الجارية للوزارات المدنية والوحدات الحكومية والهيئات العامة للسنه المالية 2014</t>
  </si>
  <si>
    <t>تابع جدول رقم (1/4)</t>
  </si>
  <si>
    <t>ــ 14 ــ</t>
  </si>
  <si>
    <t xml:space="preserve">الهيئة العامة للاذاعة والتلفزيون </t>
  </si>
  <si>
    <t>شؤون البلاط السلطاني  ( دار الاوبرا السلطانية )</t>
  </si>
  <si>
    <t xml:space="preserve"> مؤسسة عُمان للصحافة والنشر والاعلان </t>
  </si>
  <si>
    <t>وزارة التربية والتعليم  ( المديرية العامة للكشافة والمرشدات )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</si>
  <si>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الثقافية)</t>
    </r>
  </si>
  <si>
    <t>8) قطاع الثقافة والشئون الدينية :</t>
  </si>
  <si>
    <t xml:space="preserve">وزارة البلديات الاقليمية وموارد المياه ( قطاع موارد المياه ) </t>
  </si>
  <si>
    <r>
      <t>وزارة البلديات الاقليمية وموارد المياه (</t>
    </r>
    <r>
      <rPr>
        <sz val="10"/>
        <rFont val="Simplified Arabic"/>
        <family val="1"/>
      </rPr>
      <t xml:space="preserve"> قطاع</t>
    </r>
    <r>
      <rPr>
        <sz val="12"/>
        <rFont val="Simplified Arabic"/>
        <family val="1"/>
      </rPr>
      <t xml:space="preserve"> البلديات الاقليمية ) </t>
    </r>
  </si>
  <si>
    <t>7) قطاع الاسكان :</t>
  </si>
  <si>
    <t xml:space="preserve">وزارة القوى العاملة  ( قطاع العمل ) </t>
  </si>
  <si>
    <t xml:space="preserve">منحة نهاية الخدمة لموظفي الحكومة  </t>
  </si>
  <si>
    <t xml:space="preserve">الهيئة العامة للتامينات الاجتماعية </t>
  </si>
  <si>
    <t>مؤسسات اخرى</t>
  </si>
  <si>
    <t xml:space="preserve">وزارة التنمية الاجتماعية </t>
  </si>
  <si>
    <t>6) قطاع الضمان والرعاية الاجتماعية :</t>
  </si>
  <si>
    <t>5) قطاع الصحة :</t>
  </si>
  <si>
    <t>ـ 13 ـ</t>
  </si>
  <si>
    <t xml:space="preserve">وزارة القوى العاملة ( قطاع التعليم التقني والتدريب المهني ) </t>
  </si>
  <si>
    <t>الهيئة العامة للصناعات الحرفية ( مراكز تدريب الصناعات الحرفية )</t>
  </si>
  <si>
    <t xml:space="preserve">وزارة الاوقاف والشئون الدينية ( كلية العلوم الشرعية ) </t>
  </si>
  <si>
    <t xml:space="preserve">وزارة الخارجية ( المعهد الدبلوماسي ) </t>
  </si>
  <si>
    <t>ديوان البلاد السلطاني ( مجلس التعليم )</t>
  </si>
  <si>
    <t>4) قطاع التعليم :</t>
  </si>
  <si>
    <t>مجلس الشؤون الادارية للقضاء ( المحاكم والامانة العامة للمجلس )</t>
  </si>
  <si>
    <t>وزارة العدل</t>
  </si>
  <si>
    <t>3) قطاع الامن والنظام العام :</t>
  </si>
  <si>
    <t xml:space="preserve">تعويضات </t>
  </si>
  <si>
    <t>1) قطاع الخدمات العامة :</t>
  </si>
  <si>
    <t>جدول رقم (1/4)</t>
  </si>
  <si>
    <t>ــ 19 ــ</t>
  </si>
  <si>
    <r>
      <t>الاجمالي ( أ + ب + ج + د</t>
    </r>
    <r>
      <rPr>
        <b/>
        <sz val="10"/>
        <rFont val="Arial"/>
        <family val="2"/>
      </rPr>
      <t xml:space="preserve">  </t>
    </r>
    <r>
      <rPr>
        <b/>
        <sz val="12"/>
        <rFont val="Simplified Arabic"/>
        <family val="1"/>
      </rPr>
      <t>)</t>
    </r>
  </si>
  <si>
    <t>( د ) احتياطي مخصص</t>
  </si>
  <si>
    <t>(1+2+3+4+5+6+7+8)</t>
  </si>
  <si>
    <t>(ج) مجموع الدعم والتحويلات الجارية الاخرى</t>
  </si>
  <si>
    <t>جملة الاشتراكات في المنظمات غير المالية</t>
  </si>
  <si>
    <t xml:space="preserve">    منظمات دولية</t>
  </si>
  <si>
    <t xml:space="preserve">    منظمات عربية</t>
  </si>
  <si>
    <t xml:space="preserve">    منظمات مجلس التعاون لدول الخليج العربية</t>
  </si>
  <si>
    <t>8) الاشتراكات في المنظمات غير المالية :</t>
  </si>
  <si>
    <t>جملة المساعدات والمعونات الخارجية</t>
  </si>
  <si>
    <t xml:space="preserve">    مساعدات ومعونات خارجية</t>
  </si>
  <si>
    <t>7) مساعدات ومعونات خارجية :</t>
  </si>
  <si>
    <t>جملة المساعدات والمعونات الداخلية</t>
  </si>
  <si>
    <t xml:space="preserve">    مساعدات ومعونات داخلية</t>
  </si>
  <si>
    <t>6) مساعدات ومعونات داخلية :</t>
  </si>
  <si>
    <t>جملة تعويضات عن الضرر</t>
  </si>
  <si>
    <t xml:space="preserve">     تعويضات اخرى </t>
  </si>
  <si>
    <t xml:space="preserve">     تعويضات الضرر عن الحوادث </t>
  </si>
  <si>
    <t>5) تعويضات عن الضرر :</t>
  </si>
  <si>
    <t>جملة الدعم للمواطنين</t>
  </si>
  <si>
    <t xml:space="preserve">    خسائر بيع البسور</t>
  </si>
  <si>
    <t xml:space="preserve">    مخصصات تنمية ريفية</t>
  </si>
  <si>
    <t xml:space="preserve">    دعم الحرف</t>
  </si>
  <si>
    <t>4) دعم للمواطنين :</t>
  </si>
  <si>
    <t>جملة المساعدات للمواطنين</t>
  </si>
  <si>
    <t xml:space="preserve">    مساعدات مختلفة</t>
  </si>
  <si>
    <t xml:space="preserve">    مخصصات الاعاشة للطلبة</t>
  </si>
  <si>
    <t xml:space="preserve">    منح ومساعدات طارئة</t>
  </si>
  <si>
    <t xml:space="preserve">    مخصصات الشيوخ والقبائل</t>
  </si>
  <si>
    <t xml:space="preserve">    منح ومساعدات اجتماعية</t>
  </si>
  <si>
    <t>3) مساعدات للمواطنين :</t>
  </si>
  <si>
    <t>مساعدات ودعم وتعويضات للمواطنين :</t>
  </si>
  <si>
    <t>جملة التحويلات للهيئات والمؤسسات التي لا تهدف للكسب</t>
  </si>
  <si>
    <t xml:space="preserve">    تحويلات لهيئات ومؤسسات اخرى</t>
  </si>
  <si>
    <t xml:space="preserve">    تحويلات للاندية والاتحادات الرياضية</t>
  </si>
  <si>
    <t>2) تحويلات للهيئات والمؤسسات التي لا تهدف للكسب :</t>
  </si>
  <si>
    <t>المصروفات الجارية للسنة المالية 2014</t>
  </si>
  <si>
    <t>تابع جدول رقم (2/4)</t>
  </si>
  <si>
    <t>ــ 18 ــ</t>
  </si>
  <si>
    <t>جملة الدعـــــــــــــــم</t>
  </si>
  <si>
    <t xml:space="preserve">    الشركات والمؤسسات</t>
  </si>
  <si>
    <t xml:space="preserve">    الهيئات العامة</t>
  </si>
  <si>
    <t xml:space="preserve">    الهيئات والمؤسسات (غير المالية )  :</t>
  </si>
  <si>
    <t>1) الدعم :</t>
  </si>
  <si>
    <t>(ج) دعم وتحويلات جارية اخرى :</t>
  </si>
  <si>
    <t>(ب) مجموع المستلزمات السلعية والخدمية (1+3+4)</t>
  </si>
  <si>
    <t>جملة مصروفات الخدمات الحكومية</t>
  </si>
  <si>
    <t>تكاليف استئجار خطوط البيانات وشبكة المعلومات الدولية</t>
  </si>
  <si>
    <t>تكاليف استهلاك المياه</t>
  </si>
  <si>
    <t>تكاليف استهلاك الكهرباء</t>
  </si>
  <si>
    <t>خدمات الاتصالات ( البريد والبرق والهاتف )</t>
  </si>
  <si>
    <t>4) مصروفات خدمات حكومية :</t>
  </si>
  <si>
    <t>جملة المستلزمات الخدمية</t>
  </si>
  <si>
    <t>تكاليف اقامة المهرجانات</t>
  </si>
  <si>
    <t>صيانة اثاث ومعدات منشآت صحية ومختبرات</t>
  </si>
  <si>
    <t xml:space="preserve">صيانة اثاث ومعدات تعليمية </t>
  </si>
  <si>
    <t>تكاليف بعثات دراسية</t>
  </si>
  <si>
    <t>مصروفات غير مبوبة</t>
  </si>
  <si>
    <t>مردودات من ايرادات سنوات سابقة</t>
  </si>
  <si>
    <t>خسارة  تغير سعر العملة</t>
  </si>
  <si>
    <t>مصروفات بنكية</t>
  </si>
  <si>
    <t>عقود خدمات اخرى</t>
  </si>
  <si>
    <t>عقود خدمات تشغيلية</t>
  </si>
  <si>
    <t>عقود خدمات استشارية</t>
  </si>
  <si>
    <t>تكاليف تمديدات كهربائية خارج مسقط</t>
  </si>
  <si>
    <t>تكاليف استئجار سيارات ووسائل نقل</t>
  </si>
  <si>
    <t>تكاليف الاحتفال بالعيد الوطني</t>
  </si>
  <si>
    <t>تكاليف خدمات اخرى</t>
  </si>
  <si>
    <t>مصروفات علاج بالخارج</t>
  </si>
  <si>
    <t>تابع 3) مستلزمات خدمية :</t>
  </si>
  <si>
    <t>المالية 2013</t>
  </si>
  <si>
    <t>الفعلي في السنة</t>
  </si>
  <si>
    <t>ـ 17 ـ</t>
  </si>
  <si>
    <t xml:space="preserve">تكاليف تدريب </t>
  </si>
  <si>
    <t>دعاية واعلان واقامة معارض</t>
  </si>
  <si>
    <t>اشتراكات في الصحف والمجلات</t>
  </si>
  <si>
    <t>مصروفات سفر في مهام رسمية</t>
  </si>
  <si>
    <t>تأمين على الاملاك والخزائن الحكومية</t>
  </si>
  <si>
    <t>تأمين على السيارات</t>
  </si>
  <si>
    <t>ايجارات عقارات</t>
  </si>
  <si>
    <t>صيانة اخرى</t>
  </si>
  <si>
    <t>صيانة اجهزة الحاسب الآلي</t>
  </si>
  <si>
    <t>صيانة آلات</t>
  </si>
  <si>
    <t>صيانة سيارات ووسائل نقل</t>
  </si>
  <si>
    <t>صيانة اثاث ومعدات مساكن</t>
  </si>
  <si>
    <t>صيانة اثاث ومعدات مكاتب</t>
  </si>
  <si>
    <t>صيانة مباني</t>
  </si>
  <si>
    <t>عقود نظافة</t>
  </si>
  <si>
    <t>صيانة طرق</t>
  </si>
  <si>
    <t>3) مستلزمات خدمية :</t>
  </si>
  <si>
    <t>جملة المستلزمات السلعية</t>
  </si>
  <si>
    <t xml:space="preserve">     مستلزمات سلعية اخرى</t>
  </si>
  <si>
    <t xml:space="preserve">     قطع غيار سيارات ووسائل النقل</t>
  </si>
  <si>
    <t xml:space="preserve">     وقود وزيوت للسيارات ووسائل النقل</t>
  </si>
  <si>
    <t xml:space="preserve">     قطع غيار للآلات والمعدات</t>
  </si>
  <si>
    <t xml:space="preserve">     غاز طبيعي</t>
  </si>
  <si>
    <t xml:space="preserve">     وقود وزيوت للآلات والمعدات</t>
  </si>
  <si>
    <t xml:space="preserve">     لوازم وامدادات الحاسب الآلي</t>
  </si>
  <si>
    <t xml:space="preserve">     لوازم وامدادات الاذاعة والتلفزيون</t>
  </si>
  <si>
    <t xml:space="preserve">     لوازم وامدادات الطرق والمباني</t>
  </si>
  <si>
    <t xml:space="preserve">     لوازم مكتبية ومطبوعات</t>
  </si>
  <si>
    <t xml:space="preserve">     مواد غذائية</t>
  </si>
  <si>
    <t xml:space="preserve">     لوازم تعليمية</t>
  </si>
  <si>
    <t>تابع 1) مستلزمات سلعية :</t>
  </si>
  <si>
    <t>ــ 16 ــ</t>
  </si>
  <si>
    <t>وعن اعضاء وموظفي الإدعاء بمبلغ 115082 ريال عماني</t>
  </si>
  <si>
    <r>
      <t>(***)</t>
    </r>
    <r>
      <rPr>
        <sz val="10"/>
        <rFont val="Arial"/>
        <family val="0"/>
      </rPr>
      <t xml:space="preserve"> يشمل مبلغ 472905 ريال عماني يمثل مساهمة الحكومة عن الموظفين العاملين في البحث العلمي بمبلغ 357823 ريال عماني  (***)</t>
    </r>
  </si>
  <si>
    <t>وعن اعضاء موظفي الادعاء العام بمبلغ 87000 ريال عماني</t>
  </si>
  <si>
    <r>
      <t xml:space="preserve">  </t>
    </r>
    <r>
      <rPr>
        <sz val="10"/>
        <color indexed="9"/>
        <rFont val="Arial"/>
        <family val="2"/>
      </rPr>
      <t>(**)</t>
    </r>
    <r>
      <rPr>
        <sz val="10"/>
        <rFont val="Arial"/>
        <family val="0"/>
      </rPr>
      <t xml:space="preserve">  يشمل مبلغ 291167 ريال عماني يمثل مساهمة الحكومة عن الموظفين العاملين في مجلس البحث العلمي بمبلغ 204167 ريال عماني    (**)</t>
    </r>
  </si>
  <si>
    <t xml:space="preserve"> وعن اعضاء وموظفي الادعاء العام بمبلغ 93008 ريال عماني</t>
  </si>
  <si>
    <r>
      <t>(*)</t>
    </r>
    <r>
      <rPr>
        <sz val="8"/>
        <rFont val="Arial"/>
        <family val="2"/>
      </rPr>
      <t xml:space="preserve">يشمل مبلغ 322655 ريال عماني يمثل مساهمة الحكومة عن الموظفين العاملين في مجلس البحث العلمي بمبلغ 229647 ريال عماني (*) </t>
    </r>
  </si>
  <si>
    <t xml:space="preserve">     مواد كيماوية ومبيدات حشرية</t>
  </si>
  <si>
    <t xml:space="preserve">     لوازم وامدادات زراعية</t>
  </si>
  <si>
    <t xml:space="preserve">      لوازم وامدادات طبية</t>
  </si>
  <si>
    <t>1) مستلزمات سلعية :</t>
  </si>
  <si>
    <t>(ب) مستلزمات سلعية وخدمية :</t>
  </si>
  <si>
    <t xml:space="preserve">(أ) مجموع المصروفات الخدمية والسلعية </t>
  </si>
  <si>
    <t>***</t>
  </si>
  <si>
    <t>حصة الحكومة في نظام معاشات موظفي الحكومة العمانيين **</t>
  </si>
  <si>
    <t>جملة المستحقات الاخرى</t>
  </si>
  <si>
    <t>منحة نهاية الخدمة للموظفين المعينين بغير طريق التعاقد</t>
  </si>
  <si>
    <t>مكافات المحالين الى التقاعد المبكر</t>
  </si>
  <si>
    <t>تكاليف العقود الخاصة لشغل الوظائف المؤقتة</t>
  </si>
  <si>
    <t>ايجارات مساكن الموظفين</t>
  </si>
  <si>
    <t>مستحقات نهاية الخدمة لموظفي الحكومة غير العمانيين</t>
  </si>
  <si>
    <t>اجور اضافية</t>
  </si>
  <si>
    <t>تعويض نقدي عن الاجازة</t>
  </si>
  <si>
    <t>مكافآت</t>
  </si>
  <si>
    <t>مصروفات السفر</t>
  </si>
  <si>
    <t>تذاكر السفر</t>
  </si>
  <si>
    <t>مستحقات اخرى :</t>
  </si>
  <si>
    <t>جملة البدلات</t>
  </si>
  <si>
    <t>علاوة غلاء معيشة</t>
  </si>
  <si>
    <t>بدلات اخرى</t>
  </si>
  <si>
    <t>بدل نقل</t>
  </si>
  <si>
    <t>بدل اغتراب</t>
  </si>
  <si>
    <t>بدل طبيعة عمل</t>
  </si>
  <si>
    <t>بدل هاتف</t>
  </si>
  <si>
    <t>بدل مياه</t>
  </si>
  <si>
    <t>بدل كهرباء</t>
  </si>
  <si>
    <t>بدل سكن</t>
  </si>
  <si>
    <t>بــدلات :</t>
  </si>
  <si>
    <t>جملة الرواتب والاجور</t>
  </si>
  <si>
    <t>معاشات تقاعد الوزراء</t>
  </si>
  <si>
    <t>تكاليف تعيين الخريجين</t>
  </si>
  <si>
    <t>اجور المؤقتين</t>
  </si>
  <si>
    <t>رواتب اساسية</t>
  </si>
  <si>
    <t>رواتب وأجور :</t>
  </si>
  <si>
    <t>( أ ) مصروفات خدمية وسلعية :</t>
  </si>
  <si>
    <t>جدول رقم (2/4)</t>
  </si>
  <si>
    <t>ـ 21 ـ</t>
  </si>
  <si>
    <t>الاجمالـــــي</t>
  </si>
  <si>
    <r>
      <t>مجلس الشؤون الادارية للقضاء</t>
    </r>
    <r>
      <rPr>
        <sz val="10"/>
        <rFont val="Simplified Arabic"/>
        <family val="1"/>
      </rPr>
      <t xml:space="preserve"> </t>
    </r>
    <r>
      <rPr>
        <sz val="9"/>
        <rFont val="Simplified Arabic"/>
        <family val="1"/>
      </rPr>
      <t>( المحاكم والامانة العامة للمجلس )</t>
    </r>
    <r>
      <rPr>
        <sz val="12"/>
        <rFont val="Simplified Arabic"/>
        <family val="1"/>
      </rPr>
      <t xml:space="preserve"> </t>
    </r>
  </si>
  <si>
    <t xml:space="preserve">هيئة الوثائق والمحفوظات الوطنية </t>
  </si>
  <si>
    <t>وزارة السياحة</t>
  </si>
  <si>
    <t xml:space="preserve">للسنة المالية 2014 </t>
  </si>
  <si>
    <t>المصروفات الراسمالية للوزارات المدنية والوحدات الحكومية والهيئات العامة</t>
  </si>
  <si>
    <t>تابع جدول رقم (5)</t>
  </si>
  <si>
    <t>ـ 20 ـ</t>
  </si>
  <si>
    <t xml:space="preserve">وزارة البلديات الاقليمية وموارد المياه    </t>
  </si>
  <si>
    <t xml:space="preserve">وزارة  الاسكان      </t>
  </si>
  <si>
    <t>جدول رقم (5)</t>
  </si>
  <si>
    <t>ــ 24 ــ</t>
  </si>
  <si>
    <t xml:space="preserve">وزارة السياحة  </t>
  </si>
  <si>
    <t xml:space="preserve">( الهيئة العامة لترويج الاستثمار وتنمية الصادرات )وزارة الخارجية </t>
  </si>
  <si>
    <t>التخطيط الاقصادي )</t>
  </si>
  <si>
    <t xml:space="preserve">ديوان البلاط السلطاني ( مكتب مستشار جلالة السلطان  لشؤون </t>
  </si>
  <si>
    <t>ديوان البلاط السلطاني ( مشروع زراعة المليون نخلة )</t>
  </si>
  <si>
    <t>المصروفات الراسمالية للوزارات المدنية والوحدات الحكومية والهيئات العامة للسنه المالية 2014</t>
  </si>
  <si>
    <t>تابع جدول رقم (1/5)</t>
  </si>
  <si>
    <t>ـ 23 ـ</t>
  </si>
  <si>
    <t>شؤون البلاط السلطاني ( دار الاوبرا السلطانية )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</si>
  <si>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الثفافية )</t>
    </r>
  </si>
  <si>
    <t>قطاع الثقافة والشئون الدينية :</t>
  </si>
  <si>
    <t xml:space="preserve">وزارة البيئة والشئون المناخية </t>
  </si>
  <si>
    <t xml:space="preserve">وزارة البلديات الاقليمية وموارد المياه (  قطاع موارد المياه ) </t>
  </si>
  <si>
    <r>
      <t>وزارة البلديات الاقليمية وموارد المياه (</t>
    </r>
    <r>
      <rPr>
        <sz val="11"/>
        <rFont val="Simplified Arabic"/>
        <family val="1"/>
      </rPr>
      <t xml:space="preserve"> قطاع البلديات الاقليمية</t>
    </r>
    <r>
      <rPr>
        <sz val="10"/>
        <rFont val="Simplified Arabic"/>
        <family val="1"/>
      </rPr>
      <t xml:space="preserve"> </t>
    </r>
    <r>
      <rPr>
        <sz val="12"/>
        <rFont val="Simplified Arabic"/>
        <family val="1"/>
      </rPr>
      <t xml:space="preserve">) </t>
    </r>
  </si>
  <si>
    <t xml:space="preserve">وزارة القوى العاملة ( قطاع العمل ) </t>
  </si>
  <si>
    <t>ــ 22 ــ</t>
  </si>
  <si>
    <t xml:space="preserve">الهيئة العامة للاعتماد الاكاديمي </t>
  </si>
  <si>
    <t>وزارة الخارجية ( المعهد الدبلوماسي )</t>
  </si>
  <si>
    <t>ديوان البلاط السلطاني ( مجلس التعليم )</t>
  </si>
  <si>
    <t xml:space="preserve"> محكمة القضاء الاداري </t>
  </si>
  <si>
    <t>جدول رقم (1/5)</t>
  </si>
  <si>
    <t>ــ 25 ــ</t>
  </si>
  <si>
    <t>جملة الاصول الثابته المتنوعة</t>
  </si>
  <si>
    <t>اصول ثابته اخرى</t>
  </si>
  <si>
    <t>اصول ثابتة متنوعة :</t>
  </si>
  <si>
    <t>جملة الآلات والمعدات</t>
  </si>
  <si>
    <t>معدات</t>
  </si>
  <si>
    <t>آلات</t>
  </si>
  <si>
    <t>آلات ومعدات :</t>
  </si>
  <si>
    <t>جملة وسائل النقل</t>
  </si>
  <si>
    <t>وسائل نقل اخرى</t>
  </si>
  <si>
    <t>سيارات</t>
  </si>
  <si>
    <t>وسائل نقل :</t>
  </si>
  <si>
    <t>جملة الاثاث والمعدات</t>
  </si>
  <si>
    <t>اثاث ومعدات منشآت صحية ومختبرات</t>
  </si>
  <si>
    <t>اثاث ومعدات تعليمية</t>
  </si>
  <si>
    <t>اثاث ومعدات مساكن</t>
  </si>
  <si>
    <t>اثاث ومعدات مكاتـب</t>
  </si>
  <si>
    <t>اثاث ومعدات :</t>
  </si>
  <si>
    <t>الاصول الثابتة :</t>
  </si>
  <si>
    <t>المصروفات الرأسمالية للسنة المالية 2014</t>
  </si>
  <si>
    <t>جدول رقم (2/5)</t>
  </si>
  <si>
    <t>ــ 27 ــ</t>
  </si>
  <si>
    <t>الصرف الفعلي المقدر</t>
  </si>
  <si>
    <t>مشروع جامعة عمان</t>
  </si>
  <si>
    <r>
      <t xml:space="preserve">مجلس الشؤون الادارية للقضاء </t>
    </r>
    <r>
      <rPr>
        <sz val="10"/>
        <rFont val="Simplified Arabic"/>
        <family val="0"/>
      </rPr>
      <t>( المحاكم والامانة العامة للمجلس )</t>
    </r>
  </si>
  <si>
    <t xml:space="preserve">المجلس الاعلى للتخطيط  </t>
  </si>
  <si>
    <t xml:space="preserve">هيئة تقنية المعلومات </t>
  </si>
  <si>
    <t>الهيئة العامة لترويج الاستثمار وتنمية الصادرات</t>
  </si>
  <si>
    <t xml:space="preserve"> سوق مسقط للاوراق المالية</t>
  </si>
  <si>
    <t>المصروفات الانمائية للوزارات المدنية والوحدات الحكومية والهيئات العامة</t>
  </si>
  <si>
    <t>تابع جدول رقم (6)</t>
  </si>
  <si>
    <t>ــ 26 ــ</t>
  </si>
  <si>
    <t xml:space="preserve"> المؤسسة العامة للمناطق الصناعية</t>
  </si>
  <si>
    <t>جدول رقم (6)</t>
  </si>
  <si>
    <t>ــ 30 ــ</t>
  </si>
  <si>
    <t>الصرف الفعلي ( المقدر )</t>
  </si>
  <si>
    <t xml:space="preserve">  وزارة السياحة </t>
  </si>
  <si>
    <t xml:space="preserve"> ( الهيئة العامة لترويج الاستثمار وتنمية الصادرات)وزارة الخارجية</t>
  </si>
  <si>
    <t xml:space="preserve">  سوق مسقط للاوراق المالية</t>
  </si>
  <si>
    <t xml:space="preserve">  الهيئة العامة للمخازن والاحتياطي الغذائي</t>
  </si>
  <si>
    <t xml:space="preserve">  وزارة التجارة والصناعة</t>
  </si>
  <si>
    <t>هيئة تنظيم الاتصالات</t>
  </si>
  <si>
    <t xml:space="preserve">وزارة النقل والاتصالات ( قطاع النقل ) </t>
  </si>
  <si>
    <t>جملة قطاع  التعدين والتصنيع والانشاء</t>
  </si>
  <si>
    <t xml:space="preserve">  المؤسسة العامة للمناطق الصناعية</t>
  </si>
  <si>
    <t>المصروفات الانمائية للوزارات المدنية والوحدات الحكومية والهيئات العامة للسنه المالية 2014</t>
  </si>
  <si>
    <t>تابع جدول رقم (1/6)</t>
  </si>
  <si>
    <t>ـ 29 ـ</t>
  </si>
  <si>
    <t>وزارة الزراعة و الثروة السمكية</t>
  </si>
  <si>
    <t xml:space="preserve">الهيئة العامة للصناعات الحرفية </t>
  </si>
  <si>
    <t>ديوان البلاط السلطاني ( مكتب مستشار جلالة السلطان للشئون الثقافية )</t>
  </si>
  <si>
    <r>
      <t xml:space="preserve">وزارة البلديات الاقليمية وموارد المياه </t>
    </r>
    <r>
      <rPr>
        <sz val="10"/>
        <rFont val="Simplified Arabic"/>
        <family val="1"/>
      </rPr>
      <t>( قطاع</t>
    </r>
    <r>
      <rPr>
        <sz val="12"/>
        <rFont val="Simplified Arabic"/>
        <family val="1"/>
      </rPr>
      <t xml:space="preserve"> البلديات الاقليمية</t>
    </r>
    <r>
      <rPr>
        <sz val="10"/>
        <rFont val="Simplified Arabic"/>
        <family val="1"/>
      </rPr>
      <t xml:space="preserve"> )</t>
    </r>
  </si>
  <si>
    <t xml:space="preserve">وزارة الاسكان </t>
  </si>
  <si>
    <t>تابع جدول  رقم (1/6)</t>
  </si>
  <si>
    <t>ــ 28 ــ</t>
  </si>
  <si>
    <t>وزارة المالية  ( اعتماد غير موزع )</t>
  </si>
  <si>
    <t>جدول رقم (1/6)</t>
  </si>
  <si>
    <t>ــ 31 ــ</t>
  </si>
  <si>
    <t>ـــ</t>
  </si>
  <si>
    <t>الصرف الفعلي  المقدر</t>
  </si>
  <si>
    <t>الاجمالي (1 + 2 + 3 + 4 )</t>
  </si>
  <si>
    <t xml:space="preserve">جملة قطاع الهياكل الاساسية </t>
  </si>
  <si>
    <t>البيئة ومكافحة التلوث</t>
  </si>
  <si>
    <t xml:space="preserve">الادارة الحكومية </t>
  </si>
  <si>
    <t xml:space="preserve">تخطيط المدن وخدمات البلديات </t>
  </si>
  <si>
    <t xml:space="preserve">الري وموارد المياه </t>
  </si>
  <si>
    <t>الموانئ</t>
  </si>
  <si>
    <t>المطارات</t>
  </si>
  <si>
    <t xml:space="preserve">الطرق </t>
  </si>
  <si>
    <t>(4)  قطاع الهياكل الاساسية :</t>
  </si>
  <si>
    <t xml:space="preserve">جملة قطاع الهياكل الاجتماعية </t>
  </si>
  <si>
    <t>مراكز الشباب</t>
  </si>
  <si>
    <t xml:space="preserve">المراكز الاجتماعية </t>
  </si>
  <si>
    <t>الاعلام والثقافة والشئون الدينية</t>
  </si>
  <si>
    <t>الصحة</t>
  </si>
  <si>
    <t xml:space="preserve">التدريب المهني </t>
  </si>
  <si>
    <t>التعليم</t>
  </si>
  <si>
    <t>(3)  قطاع الهياكل الاجتماعية :</t>
  </si>
  <si>
    <t xml:space="preserve">جملة قطاع الانتاج الخدمي </t>
  </si>
  <si>
    <t xml:space="preserve">السياحة </t>
  </si>
  <si>
    <r>
      <t>الاتصالات</t>
    </r>
    <r>
      <rPr>
        <sz val="12"/>
        <color indexed="9"/>
        <rFont val="Simplified Arabic"/>
        <family val="0"/>
      </rPr>
      <t xml:space="preserve"> </t>
    </r>
    <r>
      <rPr>
        <sz val="12"/>
        <color indexed="8"/>
        <rFont val="Simplified Arabic"/>
        <family val="0"/>
      </rPr>
      <t xml:space="preserve">(البريد والبرق والهاتف)              </t>
    </r>
    <r>
      <rPr>
        <sz val="12"/>
        <color indexed="9"/>
        <rFont val="Simplified Arabic"/>
        <family val="0"/>
      </rPr>
      <t>ف</t>
    </r>
  </si>
  <si>
    <t>المياه</t>
  </si>
  <si>
    <t xml:space="preserve">الكهرباء </t>
  </si>
  <si>
    <t>التجارة</t>
  </si>
  <si>
    <t>الاسكان</t>
  </si>
  <si>
    <t>(2)  قطاع الانتاج الخدمي :</t>
  </si>
  <si>
    <t xml:space="preserve"> جملة قطاع الانتاج السلعي  </t>
  </si>
  <si>
    <t>الصناعة التحويلية</t>
  </si>
  <si>
    <t xml:space="preserve">الاسماك </t>
  </si>
  <si>
    <t>الزراعة</t>
  </si>
  <si>
    <t>المعادن والمحاجر</t>
  </si>
  <si>
    <t>النفط الخام</t>
  </si>
  <si>
    <t>(1)  قطاع الانتاج السلعي  :</t>
  </si>
  <si>
    <t>(  بالريال العماني )</t>
  </si>
  <si>
    <t xml:space="preserve">( حسب القطاعات )  </t>
  </si>
  <si>
    <t xml:space="preserve">المصروفات الانمائية للوزارات المدنية للسنة المالية 2014 </t>
  </si>
  <si>
    <t>جدول رقم (6/ 2 )</t>
  </si>
</sst>
</file>

<file path=xl/styles.xml><?xml version="1.0" encoding="utf-8"?>
<styleSheet xmlns="http://schemas.openxmlformats.org/spreadsheetml/2006/main">
  <numFmts count="58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ر.ع.&quot;_-;#,##0&quot;ر.ع.&quot;\-"/>
    <numFmt numFmtId="179" formatCode="#,##0&quot;ر.ع.&quot;_-;[Red]#,##0&quot;ر.ع.&quot;\-"/>
    <numFmt numFmtId="180" formatCode="#,##0.00&quot;ر.ع.&quot;_-;#,##0.00&quot;ر.ع.&quot;\-"/>
    <numFmt numFmtId="181" formatCode="#,##0.00&quot;ر.ع.&quot;_-;[Red]#,##0.00&quot;ر.ع.&quot;\-"/>
    <numFmt numFmtId="182" formatCode="_-* #,##0&quot;ر.ع.&quot;_-;_-* #,##0&quot;ر.ع.&quot;\-;_-* &quot;-&quot;&quot;ر.ع.&quot;_-;_-@_-"/>
    <numFmt numFmtId="183" formatCode="_-* #,##0_ر_._ع_._-;_-* #,##0_ر_._ع_.\-;_-* &quot;-&quot;_ر_._ع_._-;_-@_-"/>
    <numFmt numFmtId="184" formatCode="_-* #,##0.00&quot;ر.ع.&quot;_-;_-* #,##0.00&quot;ر.ع.&quot;\-;_-* &quot;-&quot;??&quot;ر.ع.&quot;_-;_-@_-"/>
    <numFmt numFmtId="185" formatCode="_-* #,##0.00_ر_._ع_._-;_-* #,##0.00_ر_._ع_.\-;_-* &quot;-&quot;??_ر_._ع_.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0.0\ "/>
    <numFmt numFmtId="201" formatCode="_(* #,##0_);_(* \(#,##0.0\);_(* &quot;-&quot;_);_(@_)"/>
    <numFmt numFmtId="202" formatCode="_(* #,##0.0_);_(* \(#,##0.0\);_(* &quot;-&quot;_);_(@_)"/>
    <numFmt numFmtId="203" formatCode="_(* #,##0.0_);_(* \(#,##0.00\);_(* &quot;-&quot;_);_(@_)"/>
    <numFmt numFmtId="204" formatCode="0.0"/>
    <numFmt numFmtId="205" formatCode="_-* #,##0.0_-;_-* #,##0.0\-;_-* &quot;-&quot;?_-;_-@_-"/>
    <numFmt numFmtId="206" formatCode="_-* #,##0.0_-;_-* #,##0.0\-;_-* &quot;-&quot;??_-;_-@_-"/>
    <numFmt numFmtId="207" formatCode="_(* #,##0.00_);_(* \(#,##0.000\);_(* &quot;-&quot;_);_(@_)"/>
    <numFmt numFmtId="208" formatCode="###\ ###\ ##0\ "/>
    <numFmt numFmtId="209" formatCode="yyyy/mm/dd\ "/>
    <numFmt numFmtId="210" formatCode="###\ ###\ ##0"/>
    <numFmt numFmtId="211" formatCode="###\ ###\ ###\ "/>
    <numFmt numFmtId="212" formatCode="###\ ###\ "/>
    <numFmt numFmtId="213" formatCode="###\ ###\ \ 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abic Transparent"/>
      <family val="0"/>
    </font>
    <font>
      <b/>
      <sz val="16"/>
      <name val="Simplified Arabic"/>
      <family val="0"/>
    </font>
    <font>
      <b/>
      <sz val="11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u val="single"/>
      <sz val="12"/>
      <name val="Simplified Arabic"/>
      <family val="0"/>
    </font>
    <font>
      <b/>
      <sz val="11"/>
      <name val="Traditional Arabic"/>
      <family val="0"/>
    </font>
    <font>
      <sz val="11"/>
      <name val="Traditional Arabic"/>
      <family val="0"/>
    </font>
    <font>
      <b/>
      <u val="double"/>
      <sz val="14"/>
      <name val="Simplified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aditional Arab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2"/>
      <name val="Traditional Arabic"/>
      <family val="1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9"/>
      <name val="Simplified Arabic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Simplified Arabic"/>
      <family val="1"/>
    </font>
    <font>
      <b/>
      <sz val="10"/>
      <name val="Simplified Arabic"/>
      <family val="1"/>
    </font>
    <font>
      <b/>
      <sz val="11"/>
      <name val="Monotype Koufi"/>
      <family val="0"/>
    </font>
    <font>
      <sz val="10"/>
      <name val="Simplified Arabic"/>
      <family val="1"/>
    </font>
    <font>
      <b/>
      <sz val="11"/>
      <name val="Arial"/>
      <family val="2"/>
    </font>
    <font>
      <b/>
      <sz val="12"/>
      <color indexed="8"/>
      <name val="Simplified Arabic"/>
      <family val="1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Simplified Arabic"/>
      <family val="1"/>
    </font>
    <font>
      <b/>
      <sz val="12"/>
      <name val="Arabic Transparent"/>
      <family val="0"/>
    </font>
    <font>
      <sz val="12"/>
      <color indexed="8"/>
      <name val="Simplified Arabic"/>
      <family val="0"/>
    </font>
    <font>
      <sz val="12"/>
      <color indexed="9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169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00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200" fontId="11" fillId="0" borderId="13" xfId="0" applyNumberFormat="1" applyFont="1" applyBorder="1" applyAlignment="1">
      <alignment horizontal="right" vertical="center"/>
    </xf>
    <xf numFmtId="200" fontId="1" fillId="0" borderId="14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vertical="center"/>
    </xf>
    <xf numFmtId="200" fontId="12" fillId="0" borderId="13" xfId="0" applyNumberFormat="1" applyFont="1" applyBorder="1" applyAlignment="1">
      <alignment horizontal="center" vertical="center"/>
    </xf>
    <xf numFmtId="202" fontId="11" fillId="0" borderId="13" xfId="0" applyNumberFormat="1" applyFont="1" applyBorder="1" applyAlignment="1">
      <alignment horizontal="right" vertical="center"/>
    </xf>
    <xf numFmtId="200" fontId="11" fillId="0" borderId="15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200" fontId="1" fillId="0" borderId="16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 quotePrefix="1">
      <alignment horizontal="right" vertical="center" readingOrder="2"/>
    </xf>
    <xf numFmtId="0" fontId="7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right" vertical="center" readingOrder="2"/>
    </xf>
    <xf numFmtId="0" fontId="8" fillId="0" borderId="20" xfId="0" applyFont="1" applyBorder="1" applyAlignment="1">
      <alignment horizontal="right" vertical="center" readingOrder="2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centerContinuous" vertical="center"/>
    </xf>
    <xf numFmtId="201" fontId="12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200" fontId="11" fillId="0" borderId="21" xfId="0" applyNumberFormat="1" applyFont="1" applyBorder="1" applyAlignment="1">
      <alignment horizontal="right" vertical="center"/>
    </xf>
    <xf numFmtId="200" fontId="11" fillId="0" borderId="11" xfId="0" applyNumberFormat="1" applyFont="1" applyBorder="1" applyAlignment="1">
      <alignment horizontal="right" vertical="center"/>
    </xf>
    <xf numFmtId="200" fontId="11" fillId="0" borderId="22" xfId="0" applyNumberFormat="1" applyFont="1" applyBorder="1" applyAlignment="1">
      <alignment horizontal="right" vertical="center"/>
    </xf>
    <xf numFmtId="202" fontId="11" fillId="0" borderId="14" xfId="0" applyNumberFormat="1" applyFont="1" applyBorder="1" applyAlignment="1">
      <alignment horizontal="right" vertical="center"/>
    </xf>
    <xf numFmtId="201" fontId="11" fillId="0" borderId="23" xfId="0" applyNumberFormat="1" applyFont="1" applyBorder="1" applyAlignment="1">
      <alignment horizontal="right" vertical="center"/>
    </xf>
    <xf numFmtId="202" fontId="11" fillId="0" borderId="23" xfId="0" applyNumberFormat="1" applyFont="1" applyBorder="1" applyAlignment="1">
      <alignment horizontal="right" vertical="center"/>
    </xf>
    <xf numFmtId="200" fontId="11" fillId="0" borderId="23" xfId="0" applyNumberFormat="1" applyFont="1" applyBorder="1" applyAlignment="1">
      <alignment horizontal="right" vertical="center"/>
    </xf>
    <xf numFmtId="200" fontId="12" fillId="0" borderId="17" xfId="0" applyNumberFormat="1" applyFont="1" applyBorder="1" applyAlignment="1">
      <alignment horizontal="center" vertical="center"/>
    </xf>
    <xf numFmtId="200" fontId="11" fillId="0" borderId="1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201" fontId="11" fillId="0" borderId="23" xfId="0" applyNumberFormat="1" applyFont="1" applyBorder="1" applyAlignment="1">
      <alignment horizontal="right" vertical="center" readingOrder="2"/>
    </xf>
    <xf numFmtId="200" fontId="11" fillId="0" borderId="1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203" fontId="11" fillId="0" borderId="14" xfId="0" applyNumberFormat="1" applyFont="1" applyBorder="1" applyAlignment="1">
      <alignment horizontal="right" vertical="center"/>
    </xf>
    <xf numFmtId="201" fontId="11" fillId="0" borderId="22" xfId="0" applyNumberFormat="1" applyFont="1" applyBorder="1" applyAlignment="1">
      <alignment horizontal="right" vertical="center"/>
    </xf>
    <xf numFmtId="203" fontId="11" fillId="0" borderId="23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00" fontId="11" fillId="0" borderId="23" xfId="0" applyNumberFormat="1" applyFont="1" applyBorder="1" applyAlignment="1">
      <alignment horizontal="center" vertical="center"/>
    </xf>
    <xf numFmtId="200" fontId="11" fillId="0" borderId="15" xfId="0" applyNumberFormat="1" applyFont="1" applyBorder="1" applyAlignment="1">
      <alignment horizontal="center" vertical="center"/>
    </xf>
    <xf numFmtId="201" fontId="16" fillId="0" borderId="21" xfId="0" applyNumberFormat="1" applyFont="1" applyBorder="1" applyAlignment="1">
      <alignment horizontal="right" vertical="center" readingOrder="2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 quotePrefix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 readingOrder="2"/>
    </xf>
    <xf numFmtId="201" fontId="11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08" fontId="33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208" fontId="33" fillId="0" borderId="22" xfId="0" applyNumberFormat="1" applyFont="1" applyBorder="1" applyAlignment="1">
      <alignment vertical="center"/>
    </xf>
    <xf numFmtId="208" fontId="11" fillId="0" borderId="14" xfId="0" applyNumberFormat="1" applyFont="1" applyBorder="1" applyAlignment="1">
      <alignment horizontal="center" vertical="center"/>
    </xf>
    <xf numFmtId="208" fontId="11" fillId="0" borderId="13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208" fontId="11" fillId="0" borderId="14" xfId="0" applyNumberFormat="1" applyFont="1" applyBorder="1" applyAlignment="1">
      <alignment horizontal="right" vertical="center"/>
    </xf>
    <xf numFmtId="208" fontId="11" fillId="0" borderId="13" xfId="0" applyNumberFormat="1" applyFont="1" applyBorder="1" applyAlignment="1">
      <alignment vertical="center"/>
    </xf>
    <xf numFmtId="208" fontId="11" fillId="0" borderId="14" xfId="0" applyNumberFormat="1" applyFont="1" applyBorder="1" applyAlignment="1">
      <alignment vertical="center"/>
    </xf>
    <xf numFmtId="208" fontId="16" fillId="0" borderId="14" xfId="0" applyNumberFormat="1" applyFont="1" applyBorder="1" applyAlignment="1">
      <alignment vertical="center"/>
    </xf>
    <xf numFmtId="208" fontId="16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08" fontId="11" fillId="0" borderId="16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23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Continuous" vertical="center" readingOrder="2"/>
    </xf>
    <xf numFmtId="0" fontId="35" fillId="0" borderId="10" xfId="0" applyFont="1" applyBorder="1" applyAlignment="1">
      <alignment horizontal="right" vertical="center"/>
    </xf>
    <xf numFmtId="208" fontId="11" fillId="0" borderId="23" xfId="0" applyNumberFormat="1" applyFont="1" applyBorder="1" applyAlignment="1">
      <alignment vertical="center"/>
    </xf>
    <xf numFmtId="208" fontId="11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vertical="center"/>
    </xf>
    <xf numFmtId="208" fontId="11" fillId="0" borderId="14" xfId="0" applyNumberFormat="1" applyFont="1" applyBorder="1" applyAlignment="1">
      <alignment/>
    </xf>
    <xf numFmtId="208" fontId="11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right" vertical="center"/>
    </xf>
    <xf numFmtId="208" fontId="11" fillId="0" borderId="11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readingOrder="2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readingOrder="2"/>
    </xf>
    <xf numFmtId="208" fontId="11" fillId="0" borderId="2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208" fontId="11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208" fontId="11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7" xfId="0" applyFont="1" applyBorder="1" applyAlignment="1">
      <alignment horizontal="right" vertical="center" readingOrder="2"/>
    </xf>
    <xf numFmtId="208" fontId="1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208" fontId="11" fillId="0" borderId="2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right" vertical="center" readingOrder="2"/>
    </xf>
    <xf numFmtId="0" fontId="0" fillId="0" borderId="11" xfId="0" applyBorder="1" applyAlignment="1">
      <alignment/>
    </xf>
    <xf numFmtId="209" fontId="8" fillId="0" borderId="17" xfId="0" applyNumberFormat="1" applyFont="1" applyBorder="1" applyAlignment="1">
      <alignment horizontal="right" vertical="center" readingOrder="2"/>
    </xf>
    <xf numFmtId="0" fontId="11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09" fontId="36" fillId="0" borderId="19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36" fillId="0" borderId="22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7" fillId="0" borderId="0" xfId="0" applyFont="1" applyAlignment="1">
      <alignment horizontal="centerContinuous" vertical="center"/>
    </xf>
    <xf numFmtId="0" fontId="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right" readingOrder="2"/>
    </xf>
    <xf numFmtId="0" fontId="38" fillId="0" borderId="10" xfId="0" applyFont="1" applyBorder="1" applyAlignment="1">
      <alignment horizontal="right" readingOrder="2"/>
    </xf>
    <xf numFmtId="0" fontId="33" fillId="0" borderId="20" xfId="0" applyFont="1" applyBorder="1" applyAlignment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208" fontId="36" fillId="0" borderId="16" xfId="0" applyNumberFormat="1" applyFont="1" applyBorder="1" applyAlignment="1">
      <alignment horizontal="right" vertical="center"/>
    </xf>
    <xf numFmtId="210" fontId="33" fillId="0" borderId="22" xfId="0" applyNumberFormat="1" applyFont="1" applyBorder="1" applyAlignment="1">
      <alignment vertical="center"/>
    </xf>
    <xf numFmtId="210" fontId="33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210" fontId="11" fillId="0" borderId="16" xfId="0" applyNumberFormat="1" applyFont="1" applyBorder="1" applyAlignment="1">
      <alignment horizontal="center" vertical="center"/>
    </xf>
    <xf numFmtId="210" fontId="3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 readingOrder="1"/>
    </xf>
    <xf numFmtId="210" fontId="33" fillId="0" borderId="16" xfId="0" applyNumberFormat="1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210" fontId="11" fillId="0" borderId="14" xfId="0" applyNumberFormat="1" applyFont="1" applyBorder="1" applyAlignment="1">
      <alignment horizontal="right" vertical="center"/>
    </xf>
    <xf numFmtId="210" fontId="11" fillId="0" borderId="13" xfId="0" applyNumberFormat="1" applyFont="1" applyBorder="1" applyAlignment="1">
      <alignment vertical="center"/>
    </xf>
    <xf numFmtId="210" fontId="11" fillId="0" borderId="14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/>
    </xf>
    <xf numFmtId="0" fontId="39" fillId="0" borderId="13" xfId="0" applyFont="1" applyBorder="1" applyAlignment="1" quotePrefix="1">
      <alignment horizontal="right" vertical="center"/>
    </xf>
    <xf numFmtId="210" fontId="11" fillId="0" borderId="14" xfId="0" applyNumberFormat="1" applyFont="1" applyBorder="1" applyAlignment="1">
      <alignment horizontal="center" vertical="center"/>
    </xf>
    <xf numFmtId="210" fontId="11" fillId="0" borderId="16" xfId="0" applyNumberFormat="1" applyFont="1" applyBorder="1" applyAlignment="1">
      <alignment vertical="center"/>
    </xf>
    <xf numFmtId="210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10" fontId="11" fillId="0" borderId="13" xfId="0" applyNumberFormat="1" applyFont="1" applyBorder="1" applyAlignment="1">
      <alignment horizontal="right" vertical="center"/>
    </xf>
    <xf numFmtId="210" fontId="1" fillId="0" borderId="16" xfId="0" applyNumberFormat="1" applyFont="1" applyBorder="1" applyAlignment="1">
      <alignment/>
    </xf>
    <xf numFmtId="210" fontId="1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211" fontId="33" fillId="0" borderId="22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211" fontId="11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 readingOrder="2"/>
    </xf>
    <xf numFmtId="0" fontId="1" fillId="0" borderId="17" xfId="0" applyFont="1" applyBorder="1" applyAlignment="1">
      <alignment horizontal="right"/>
    </xf>
    <xf numFmtId="211" fontId="12" fillId="0" borderId="0" xfId="0" applyNumberFormat="1" applyFont="1" applyAlignment="1">
      <alignment/>
    </xf>
    <xf numFmtId="211" fontId="1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211" fontId="33" fillId="0" borderId="14" xfId="0" applyNumberFormat="1" applyFont="1" applyBorder="1" applyAlignment="1">
      <alignment/>
    </xf>
    <xf numFmtId="211" fontId="11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211" fontId="33" fillId="0" borderId="16" xfId="0" applyNumberFormat="1" applyFont="1" applyBorder="1" applyAlignment="1">
      <alignment/>
    </xf>
    <xf numFmtId="211" fontId="11" fillId="0" borderId="14" xfId="0" applyNumberFormat="1" applyFont="1" applyBorder="1" applyAlignment="1">
      <alignment horizontal="right"/>
    </xf>
    <xf numFmtId="211" fontId="11" fillId="0" borderId="22" xfId="0" applyNumberFormat="1" applyFont="1" applyBorder="1" applyAlignment="1">
      <alignment horizontal="right"/>
    </xf>
    <xf numFmtId="211" fontId="1" fillId="0" borderId="14" xfId="0" applyNumberFormat="1" applyFont="1" applyBorder="1" applyAlignment="1">
      <alignment/>
    </xf>
    <xf numFmtId="211" fontId="6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211" fontId="6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center" readingOrder="2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12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13" fontId="1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69" fontId="11" fillId="0" borderId="23" xfId="0" applyNumberFormat="1" applyFont="1" applyBorder="1" applyAlignment="1">
      <alignment vertical="center"/>
    </xf>
    <xf numFmtId="211" fontId="11" fillId="0" borderId="13" xfId="0" applyNumberFormat="1" applyFont="1" applyBorder="1" applyAlignment="1">
      <alignment horizontal="right"/>
    </xf>
    <xf numFmtId="169" fontId="11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211" fontId="11" fillId="0" borderId="16" xfId="0" applyNumberFormat="1" applyFont="1" applyBorder="1" applyAlignment="1">
      <alignment/>
    </xf>
    <xf numFmtId="211" fontId="11" fillId="0" borderId="11" xfId="0" applyNumberFormat="1" applyFont="1" applyBorder="1" applyAlignment="1">
      <alignment/>
    </xf>
    <xf numFmtId="211" fontId="33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11" fontId="11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211" fontId="33" fillId="0" borderId="2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 quotePrefix="1">
      <alignment horizontal="right"/>
    </xf>
    <xf numFmtId="211" fontId="1" fillId="0" borderId="16" xfId="0" applyNumberFormat="1" applyFont="1" applyBorder="1" applyAlignment="1">
      <alignment/>
    </xf>
    <xf numFmtId="211" fontId="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39" fillId="0" borderId="0" xfId="0" applyFont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36" fillId="0" borderId="0" xfId="0" applyFont="1" applyAlignment="1">
      <alignment vertical="center"/>
    </xf>
    <xf numFmtId="208" fontId="11" fillId="0" borderId="15" xfId="0" applyNumberFormat="1" applyFont="1" applyBorder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208" fontId="11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0" xfId="0" applyFont="1" applyBorder="1" applyAlignment="1">
      <alignment horizontal="right" readingOrder="2"/>
    </xf>
    <xf numFmtId="0" fontId="39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 horizontal="center" readingOrder="2"/>
    </xf>
    <xf numFmtId="0" fontId="6" fillId="0" borderId="10" xfId="0" applyFont="1" applyBorder="1" applyAlignment="1">
      <alignment horizontal="right" vertical="center" readingOrder="2"/>
    </xf>
    <xf numFmtId="49" fontId="33" fillId="0" borderId="23" xfId="0" applyNumberFormat="1" applyFont="1" applyBorder="1" applyAlignment="1">
      <alignment horizontal="center" vertical="center"/>
    </xf>
    <xf numFmtId="208" fontId="33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right" vertical="center" readingOrder="2"/>
    </xf>
    <xf numFmtId="0" fontId="8" fillId="0" borderId="21" xfId="0" applyFont="1" applyBorder="1" applyAlignment="1">
      <alignment horizontal="right" vertical="center" readingOrder="2"/>
    </xf>
    <xf numFmtId="208" fontId="33" fillId="0" borderId="14" xfId="0" applyNumberFormat="1" applyFont="1" applyBorder="1" applyAlignment="1">
      <alignment vertical="center"/>
    </xf>
    <xf numFmtId="208" fontId="1" fillId="0" borderId="14" xfId="0" applyNumberFormat="1" applyFont="1" applyBorder="1" applyAlignment="1">
      <alignment vertical="center"/>
    </xf>
    <xf numFmtId="208" fontId="1" fillId="0" borderId="13" xfId="0" applyNumberFormat="1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8" fillId="0" borderId="21" xfId="0" applyFont="1" applyBorder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right" vertical="center" readingOrder="2"/>
    </xf>
    <xf numFmtId="0" fontId="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right" vertical="center" readingOrder="2"/>
    </xf>
    <xf numFmtId="0" fontId="9" fillId="0" borderId="13" xfId="0" applyFont="1" applyBorder="1" applyAlignment="1">
      <alignment horizontal="right" vertical="center" readingOrder="2"/>
    </xf>
    <xf numFmtId="0" fontId="9" fillId="0" borderId="13" xfId="0" applyFont="1" applyBorder="1" applyAlignment="1" quotePrefix="1">
      <alignment horizontal="right" vertical="center" readingOrder="2"/>
    </xf>
    <xf numFmtId="208" fontId="1" fillId="0" borderId="16" xfId="0" applyNumberFormat="1" applyFont="1" applyBorder="1" applyAlignment="1">
      <alignment vertical="center"/>
    </xf>
    <xf numFmtId="208" fontId="1" fillId="0" borderId="11" xfId="0" applyNumberFormat="1" applyFont="1" applyBorder="1" applyAlignment="1">
      <alignment vertical="center"/>
    </xf>
    <xf numFmtId="0" fontId="10" fillId="0" borderId="11" xfId="0" applyFont="1" applyBorder="1" applyAlignment="1" quotePrefix="1">
      <alignment horizontal="right" vertical="center" readingOrder="2"/>
    </xf>
    <xf numFmtId="0" fontId="6" fillId="0" borderId="14" xfId="0" applyFont="1" applyBorder="1" applyAlignment="1">
      <alignment horizontal="right" vertical="center"/>
    </xf>
    <xf numFmtId="208" fontId="11" fillId="0" borderId="21" xfId="0" applyNumberFormat="1" applyFont="1" applyBorder="1" applyAlignment="1">
      <alignment horizontal="right" vertical="center"/>
    </xf>
    <xf numFmtId="208" fontId="11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readingOrder="2"/>
    </xf>
    <xf numFmtId="208" fontId="11" fillId="0" borderId="2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 readingOrder="2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0" fillId="0" borderId="13" xfId="0" applyFont="1" applyBorder="1" applyAlignment="1">
      <alignment horizontal="right" vertical="center"/>
    </xf>
    <xf numFmtId="208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readingOrder="2"/>
    </xf>
    <xf numFmtId="0" fontId="1" fillId="0" borderId="2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208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208" fontId="11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readingOrder="2"/>
    </xf>
    <xf numFmtId="0" fontId="43" fillId="0" borderId="14" xfId="0" applyFont="1" applyBorder="1" applyAlignment="1">
      <alignment horizontal="center" vertical="center"/>
    </xf>
    <xf numFmtId="208" fontId="11" fillId="0" borderId="0" xfId="0" applyNumberFormat="1" applyFont="1" applyBorder="1" applyAlignment="1">
      <alignment horizontal="right" vertical="center"/>
    </xf>
    <xf numFmtId="208" fontId="11" fillId="0" borderId="15" xfId="0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44" fillId="0" borderId="0" xfId="0" applyFont="1" applyAlignment="1" quotePrefix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 vertical="center"/>
    </xf>
    <xf numFmtId="0" fontId="8" fillId="0" borderId="11" xfId="0" applyFont="1" applyBorder="1" applyAlignment="1" quotePrefix="1">
      <alignment horizontal="right" vertical="center" readingOrder="2"/>
    </xf>
    <xf numFmtId="0" fontId="35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208" fontId="1" fillId="0" borderId="14" xfId="0" applyNumberFormat="1" applyFont="1" applyBorder="1" applyAlignment="1">
      <alignment horizontal="right" vertical="center"/>
    </xf>
    <xf numFmtId="208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23" xfId="0" applyFont="1" applyBorder="1" applyAlignment="1">
      <alignment horizontal="center" vertical="center" readingOrder="2"/>
    </xf>
    <xf numFmtId="0" fontId="0" fillId="0" borderId="0" xfId="0" applyAlignment="1">
      <alignment horizontal="centerContinuous" vertical="center"/>
    </xf>
    <xf numFmtId="0" fontId="9" fillId="0" borderId="15" xfId="0" applyFont="1" applyBorder="1" applyAlignment="1">
      <alignment vertical="center"/>
    </xf>
    <xf numFmtId="208" fontId="33" fillId="0" borderId="2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208" fontId="33" fillId="0" borderId="16" xfId="0" applyNumberFormat="1" applyFont="1" applyBorder="1" applyAlignment="1">
      <alignment horizontal="right" vertical="center"/>
    </xf>
    <xf numFmtId="208" fontId="1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08" fontId="11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208" fontId="1" fillId="0" borderId="0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0" fillId="0" borderId="1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08" fontId="33" fillId="0" borderId="22" xfId="0" applyNumberFormat="1" applyFont="1" applyBorder="1" applyAlignment="1">
      <alignment horizontal="right"/>
    </xf>
    <xf numFmtId="208" fontId="33" fillId="0" borderId="21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08" fontId="33" fillId="0" borderId="16" xfId="0" applyNumberFormat="1" applyFont="1" applyBorder="1" applyAlignment="1">
      <alignment horizontal="right"/>
    </xf>
    <xf numFmtId="208" fontId="33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08" fontId="11" fillId="0" borderId="14" xfId="0" applyNumberFormat="1" applyFont="1" applyBorder="1" applyAlignment="1">
      <alignment horizontal="right" vertical="center"/>
    </xf>
    <xf numFmtId="208" fontId="11" fillId="0" borderId="13" xfId="0" applyNumberFormat="1" applyFont="1" applyBorder="1" applyAlignment="1">
      <alignment horizontal="right" vertical="center"/>
    </xf>
    <xf numFmtId="208" fontId="11" fillId="0" borderId="16" xfId="0" applyNumberFormat="1" applyFont="1" applyBorder="1" applyAlignment="1">
      <alignment horizontal="right" vertical="center"/>
    </xf>
    <xf numFmtId="208" fontId="11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 quotePrefix="1">
      <alignment horizontal="right" vertical="center"/>
    </xf>
    <xf numFmtId="0" fontId="10" fillId="0" borderId="13" xfId="0" applyFont="1" applyBorder="1" applyAlignment="1">
      <alignment horizontal="right" vertical="center"/>
    </xf>
    <xf numFmtId="208" fontId="11" fillId="0" borderId="14" xfId="0" applyNumberFormat="1" applyFont="1" applyBorder="1" applyAlignment="1">
      <alignment horizontal="right"/>
    </xf>
    <xf numFmtId="208" fontId="11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208" fontId="11" fillId="0" borderId="16" xfId="0" applyNumberFormat="1" applyFont="1" applyBorder="1" applyAlignment="1">
      <alignment horizontal="right"/>
    </xf>
    <xf numFmtId="208" fontId="11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" fontId="9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208" fontId="1" fillId="0" borderId="16" xfId="0" applyNumberFormat="1" applyFont="1" applyBorder="1" applyAlignment="1">
      <alignment horizontal="right"/>
    </xf>
    <xf numFmtId="208" fontId="1" fillId="0" borderId="11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8" fillId="0" borderId="23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39" fillId="0" borderId="0" xfId="0" applyFont="1" applyBorder="1" applyAlignment="1">
      <alignment horizontal="right" vertical="center" readingOrder="2"/>
    </xf>
    <xf numFmtId="0" fontId="1" fillId="0" borderId="10" xfId="0" applyFont="1" applyBorder="1" applyAlignment="1">
      <alignment horizontal="center"/>
    </xf>
    <xf numFmtId="208" fontId="11" fillId="0" borderId="22" xfId="0" applyNumberFormat="1" applyFont="1" applyBorder="1" applyAlignment="1">
      <alignment horizontal="center" vertical="center"/>
    </xf>
    <xf numFmtId="208" fontId="33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208" fontId="11" fillId="0" borderId="2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8" fontId="33" fillId="0" borderId="22" xfId="0" applyNumberFormat="1" applyFont="1" applyBorder="1" applyAlignment="1">
      <alignment vertical="center"/>
    </xf>
    <xf numFmtId="208" fontId="11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208" fontId="11" fillId="0" borderId="13" xfId="0" applyNumberFormat="1" applyFont="1" applyBorder="1" applyAlignment="1">
      <alignment vertical="center"/>
    </xf>
    <xf numFmtId="208" fontId="11" fillId="0" borderId="14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readingOrder="2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208" fontId="11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208" fontId="11" fillId="0" borderId="23" xfId="0" applyNumberFormat="1" applyFont="1" applyBorder="1" applyAlignment="1">
      <alignment vertical="center"/>
    </xf>
    <xf numFmtId="208" fontId="11" fillId="0" borderId="16" xfId="0" applyNumberFormat="1" applyFont="1" applyBorder="1" applyAlignment="1">
      <alignment vertical="center"/>
    </xf>
    <xf numFmtId="208" fontId="11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4" xfId="0" applyFont="1" applyBorder="1" applyAlignment="1">
      <alignment horizontal="center" vertical="center" readingOrder="2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208" fontId="6" fillId="0" borderId="16" xfId="0" applyNumberFormat="1" applyFont="1" applyBorder="1" applyAlignment="1">
      <alignment horizontal="right" vertical="center"/>
    </xf>
    <xf numFmtId="169" fontId="0" fillId="0" borderId="0" xfId="57">
      <alignment/>
      <protection/>
    </xf>
    <xf numFmtId="169" fontId="0" fillId="0" borderId="0" xfId="57" applyAlignment="1">
      <alignment readingOrder="2"/>
      <protection/>
    </xf>
    <xf numFmtId="169" fontId="1" fillId="0" borderId="0" xfId="57" applyFont="1" applyAlignment="1">
      <alignment horizontal="right"/>
      <protection/>
    </xf>
    <xf numFmtId="169" fontId="1" fillId="0" borderId="0" xfId="57" applyFont="1" applyAlignment="1">
      <alignment horizontal="right" readingOrder="2"/>
      <protection/>
    </xf>
    <xf numFmtId="169" fontId="1" fillId="0" borderId="0" xfId="57" applyFont="1" applyAlignment="1">
      <alignment horizontal="center" readingOrder="2"/>
      <protection/>
    </xf>
    <xf numFmtId="169" fontId="1" fillId="0" borderId="22" xfId="57" applyFont="1" applyBorder="1" applyAlignment="1">
      <alignment horizontal="center"/>
      <protection/>
    </xf>
    <xf numFmtId="208" fontId="11" fillId="0" borderId="22" xfId="57" applyNumberFormat="1" applyFont="1" applyBorder="1" applyAlignment="1">
      <alignment horizontal="right" vertical="center"/>
      <protection/>
    </xf>
    <xf numFmtId="169" fontId="1" fillId="0" borderId="12" xfId="57" applyFont="1" applyBorder="1" applyAlignment="1">
      <alignment horizontal="right" readingOrder="2"/>
      <protection/>
    </xf>
    <xf numFmtId="169" fontId="0" fillId="0" borderId="0" xfId="57" applyAlignment="1">
      <alignment vertical="center"/>
      <protection/>
    </xf>
    <xf numFmtId="1" fontId="8" fillId="0" borderId="21" xfId="57" applyNumberFormat="1" applyFont="1" applyBorder="1" applyAlignment="1">
      <alignment horizontal="center" vertical="center" readingOrder="2"/>
      <protection/>
    </xf>
    <xf numFmtId="1" fontId="8" fillId="0" borderId="11" xfId="57" applyNumberFormat="1" applyFont="1" applyBorder="1" applyAlignment="1">
      <alignment horizontal="center" vertical="center" readingOrder="2"/>
      <protection/>
    </xf>
    <xf numFmtId="208" fontId="11" fillId="0" borderId="14" xfId="57" applyNumberFormat="1" applyFont="1" applyBorder="1" applyAlignment="1">
      <alignment horizontal="right" vertical="center"/>
      <protection/>
    </xf>
    <xf numFmtId="169" fontId="9" fillId="0" borderId="13" xfId="57" applyFont="1" applyBorder="1" applyAlignment="1">
      <alignment horizontal="right" vertical="center" readingOrder="2"/>
      <protection/>
    </xf>
    <xf numFmtId="212" fontId="49" fillId="0" borderId="16" xfId="57" applyNumberFormat="1" applyFont="1" applyBorder="1" applyAlignment="1">
      <alignment horizontal="right" vertical="center"/>
      <protection/>
    </xf>
    <xf numFmtId="212" fontId="49" fillId="0" borderId="24" xfId="57" applyNumberFormat="1" applyFont="1" applyBorder="1" applyAlignment="1">
      <alignment horizontal="right" vertical="center"/>
      <protection/>
    </xf>
    <xf numFmtId="1" fontId="10" fillId="0" borderId="11" xfId="57" applyNumberFormat="1" applyFont="1" applyBorder="1" applyAlignment="1">
      <alignment horizontal="right" vertical="center" readingOrder="2"/>
      <protection/>
    </xf>
    <xf numFmtId="212" fontId="1" fillId="0" borderId="16" xfId="57" applyNumberFormat="1" applyFont="1" applyBorder="1" applyAlignment="1">
      <alignment horizontal="right" vertical="center"/>
      <protection/>
    </xf>
    <xf numFmtId="212" fontId="1" fillId="0" borderId="11" xfId="57" applyNumberFormat="1" applyFont="1" applyBorder="1" applyAlignment="1">
      <alignment horizontal="right" vertical="center"/>
      <protection/>
    </xf>
    <xf numFmtId="169" fontId="50" fillId="0" borderId="14" xfId="57" applyFont="1" applyBorder="1" applyAlignment="1">
      <alignment horizontal="right" vertical="center" readingOrder="1"/>
      <protection/>
    </xf>
    <xf numFmtId="169" fontId="8" fillId="0" borderId="23" xfId="57" applyFont="1" applyBorder="1" applyAlignment="1">
      <alignment horizontal="center" vertical="center" readingOrder="2"/>
      <protection/>
    </xf>
    <xf numFmtId="169" fontId="8" fillId="0" borderId="23" xfId="57" applyFont="1" applyBorder="1" applyAlignment="1">
      <alignment horizontal="center" vertical="center"/>
      <protection/>
    </xf>
    <xf numFmtId="169" fontId="1" fillId="0" borderId="13" xfId="57" applyFont="1" applyBorder="1" applyAlignment="1">
      <alignment horizontal="right" vertical="center" readingOrder="2"/>
      <protection/>
    </xf>
    <xf numFmtId="0" fontId="8" fillId="0" borderId="14" xfId="57" applyNumberFormat="1" applyFont="1" applyBorder="1" applyAlignment="1">
      <alignment horizontal="center" vertical="center"/>
      <protection/>
    </xf>
    <xf numFmtId="169" fontId="8" fillId="0" borderId="16" xfId="57" applyFont="1" applyBorder="1" applyAlignment="1">
      <alignment horizontal="center" vertical="center" readingOrder="2"/>
      <protection/>
    </xf>
    <xf numFmtId="169" fontId="8" fillId="0" borderId="16" xfId="57" applyFont="1" applyBorder="1" applyAlignment="1">
      <alignment horizontal="center" vertical="center"/>
      <protection/>
    </xf>
    <xf numFmtId="169" fontId="7" fillId="0" borderId="13" xfId="57" applyFont="1" applyBorder="1" applyAlignment="1">
      <alignment horizontal="center" vertical="center" readingOrder="2"/>
      <protection/>
    </xf>
    <xf numFmtId="212" fontId="49" fillId="0" borderId="14" xfId="57" applyNumberFormat="1" applyFont="1" applyBorder="1" applyAlignment="1">
      <alignment horizontal="center" readingOrder="2"/>
      <protection/>
    </xf>
    <xf numFmtId="169" fontId="6" fillId="0" borderId="21" xfId="57" applyFont="1" applyBorder="1" applyAlignment="1">
      <alignment horizontal="center" vertical="center"/>
      <protection/>
    </xf>
    <xf numFmtId="169" fontId="6" fillId="0" borderId="20" xfId="57" applyFont="1" applyBorder="1" applyAlignment="1">
      <alignment horizontal="center" vertical="center"/>
      <protection/>
    </xf>
    <xf numFmtId="169" fontId="1" fillId="0" borderId="11" xfId="57" applyFont="1" applyBorder="1" applyAlignment="1">
      <alignment horizontal="right" vertical="center" readingOrder="2"/>
      <protection/>
    </xf>
    <xf numFmtId="169" fontId="8" fillId="0" borderId="16" xfId="57" applyFont="1" applyBorder="1" applyAlignment="1">
      <alignment horizontal="center" vertical="center" readingOrder="2"/>
      <protection/>
    </xf>
    <xf numFmtId="1" fontId="6" fillId="0" borderId="18" xfId="57" applyNumberFormat="1" applyFont="1" applyBorder="1" applyAlignment="1">
      <alignment horizontal="left" vertical="center"/>
      <protection/>
    </xf>
    <xf numFmtId="169" fontId="1" fillId="0" borderId="18" xfId="57" applyFont="1" applyBorder="1" applyAlignment="1">
      <alignment horizontal="right" vertical="center"/>
      <protection/>
    </xf>
    <xf numFmtId="169" fontId="1" fillId="0" borderId="0" xfId="57" applyFont="1" applyAlignment="1">
      <alignment horizontal="right" vertical="center" readingOrder="2"/>
      <protection/>
    </xf>
    <xf numFmtId="169" fontId="1" fillId="0" borderId="0" xfId="57" applyFont="1" applyAlignment="1">
      <alignment horizontal="right" vertical="center"/>
      <protection/>
    </xf>
    <xf numFmtId="14" fontId="7" fillId="0" borderId="0" xfId="57" applyNumberFormat="1" applyFont="1" applyAlignment="1">
      <alignment horizontal="center" vertical="center"/>
      <protection/>
    </xf>
    <xf numFmtId="169" fontId="7" fillId="0" borderId="0" xfId="57" applyFont="1" applyAlignment="1">
      <alignment horizontal="center" vertical="center"/>
      <protection/>
    </xf>
    <xf numFmtId="1" fontId="6" fillId="0" borderId="0" xfId="57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showGridLines="0" rightToLeft="1" tabSelected="1" zoomScalePageLayoutView="0" workbookViewId="0" topLeftCell="A1">
      <selection activeCell="A2" sqref="A2:H2"/>
    </sheetView>
  </sheetViews>
  <sheetFormatPr defaultColWidth="9.140625" defaultRowHeight="12.75"/>
  <cols>
    <col min="1" max="1" width="8.7109375" style="0" customWidth="1"/>
    <col min="2" max="2" width="9.28125" style="0" customWidth="1"/>
    <col min="3" max="3" width="5.28125" style="0" customWidth="1"/>
    <col min="4" max="4" width="34.421875" style="0" customWidth="1"/>
    <col min="5" max="5" width="8.28125" style="0" customWidth="1"/>
    <col min="6" max="6" width="8.8515625" style="0" customWidth="1"/>
    <col min="7" max="7" width="9.00390625" style="0" customWidth="1"/>
    <col min="8" max="8" width="9.57421875" style="0" customWidth="1"/>
  </cols>
  <sheetData>
    <row r="2" spans="1:8" s="1" customFormat="1" ht="14.25" customHeight="1">
      <c r="A2" s="83" t="s">
        <v>0</v>
      </c>
      <c r="B2" s="83"/>
      <c r="C2" s="83"/>
      <c r="D2" s="83"/>
      <c r="E2" s="83"/>
      <c r="F2" s="83"/>
      <c r="G2" s="83"/>
      <c r="H2" s="83"/>
    </row>
    <row r="3" spans="1:8" s="1" customFormat="1" ht="21" customHeight="1">
      <c r="A3" s="9" t="s">
        <v>77</v>
      </c>
      <c r="B3" s="4"/>
      <c r="C3" s="4"/>
      <c r="D3" s="4"/>
      <c r="E3" s="4"/>
      <c r="F3" s="4"/>
      <c r="G3" s="4"/>
      <c r="H3" s="4"/>
    </row>
    <row r="4" spans="1:8" s="1" customFormat="1" ht="16.5" customHeight="1">
      <c r="A4" s="3"/>
      <c r="B4" s="3"/>
      <c r="C4" s="37"/>
      <c r="D4" s="3"/>
      <c r="E4" s="3"/>
      <c r="F4" s="3"/>
      <c r="G4" s="3"/>
      <c r="H4" s="10" t="s">
        <v>1</v>
      </c>
    </row>
    <row r="5" spans="1:8" s="1" customFormat="1" ht="17.25" customHeight="1">
      <c r="A5" s="39" t="s">
        <v>43</v>
      </c>
      <c r="B5" s="40"/>
      <c r="C5" s="33"/>
      <c r="D5" s="7"/>
      <c r="E5" s="39" t="s">
        <v>78</v>
      </c>
      <c r="F5" s="5"/>
      <c r="G5" s="5"/>
      <c r="H5" s="40"/>
    </row>
    <row r="6" spans="1:8" s="1" customFormat="1" ht="16.5" customHeight="1">
      <c r="A6" s="26" t="s">
        <v>42</v>
      </c>
      <c r="B6" s="47"/>
      <c r="C6" s="36" t="s">
        <v>3</v>
      </c>
      <c r="D6" s="4"/>
      <c r="E6" s="77" t="s">
        <v>4</v>
      </c>
      <c r="F6" s="78"/>
      <c r="G6" s="77" t="s">
        <v>2</v>
      </c>
      <c r="H6" s="78"/>
    </row>
    <row r="7" spans="1:8" s="1" customFormat="1" ht="14.25" customHeight="1">
      <c r="A7" s="81">
        <v>2013</v>
      </c>
      <c r="B7" s="82"/>
      <c r="C7" s="38"/>
      <c r="D7" s="3"/>
      <c r="E7" s="79"/>
      <c r="F7" s="80"/>
      <c r="G7" s="79"/>
      <c r="H7" s="80"/>
    </row>
    <row r="8" spans="1:8" s="1" customFormat="1" ht="16.5" customHeight="1">
      <c r="A8" s="27"/>
      <c r="B8" s="8"/>
      <c r="C8" s="30" t="s">
        <v>5</v>
      </c>
      <c r="D8" s="23" t="s">
        <v>6</v>
      </c>
      <c r="E8" s="18"/>
      <c r="F8" s="8"/>
      <c r="G8" s="8"/>
      <c r="H8" s="8"/>
    </row>
    <row r="9" spans="1:8" s="1" customFormat="1" ht="15.75" customHeight="1">
      <c r="A9" s="28">
        <v>10429.5</v>
      </c>
      <c r="B9" s="17"/>
      <c r="C9" s="31" t="s">
        <v>7</v>
      </c>
      <c r="D9" s="13" t="s">
        <v>53</v>
      </c>
      <c r="E9" s="28">
        <v>8150</v>
      </c>
      <c r="F9" s="17"/>
      <c r="G9" s="17">
        <v>10205.2</v>
      </c>
      <c r="H9" s="17"/>
    </row>
    <row r="10" spans="1:8" s="1" customFormat="1" ht="15.75" customHeight="1">
      <c r="A10" s="28">
        <v>1495.3</v>
      </c>
      <c r="B10" s="17"/>
      <c r="C10" s="31" t="s">
        <v>8</v>
      </c>
      <c r="D10" s="13" t="s">
        <v>44</v>
      </c>
      <c r="E10" s="28">
        <v>1500</v>
      </c>
      <c r="F10" s="17"/>
      <c r="G10" s="17">
        <v>1687.6</v>
      </c>
      <c r="H10" s="17"/>
    </row>
    <row r="11" spans="1:8" s="1" customFormat="1" ht="15.75" customHeight="1">
      <c r="A11" s="28">
        <v>1931</v>
      </c>
      <c r="B11" s="17"/>
      <c r="C11" s="31" t="s">
        <v>9</v>
      </c>
      <c r="D11" s="14" t="s">
        <v>56</v>
      </c>
      <c r="E11" s="28">
        <v>2000</v>
      </c>
      <c r="F11" s="17"/>
      <c r="G11" s="17">
        <v>1983.7</v>
      </c>
      <c r="H11" s="17"/>
    </row>
    <row r="12" spans="1:8" s="1" customFormat="1" ht="15.75" customHeight="1">
      <c r="A12" s="28">
        <v>30.2</v>
      </c>
      <c r="B12" s="17"/>
      <c r="C12" s="31" t="s">
        <v>10</v>
      </c>
      <c r="D12" s="14" t="s">
        <v>57</v>
      </c>
      <c r="E12" s="28">
        <v>20</v>
      </c>
      <c r="F12" s="17"/>
      <c r="G12" s="17">
        <v>15.8</v>
      </c>
      <c r="H12" s="17"/>
    </row>
    <row r="13" spans="1:8" s="1" customFormat="1" ht="15.75" customHeight="1">
      <c r="A13" s="28">
        <v>21.6</v>
      </c>
      <c r="B13" s="17"/>
      <c r="C13" s="41" t="s">
        <v>11</v>
      </c>
      <c r="D13" s="13" t="s">
        <v>58</v>
      </c>
      <c r="E13" s="28">
        <v>30</v>
      </c>
      <c r="F13" s="17"/>
      <c r="G13" s="17">
        <v>215.2</v>
      </c>
      <c r="H13" s="17"/>
    </row>
    <row r="14" spans="1:8" s="1" customFormat="1" ht="19.5" customHeight="1">
      <c r="A14" s="51"/>
      <c r="B14" s="49">
        <f>SUM(A9:A13)</f>
        <v>13907.6</v>
      </c>
      <c r="C14" s="42"/>
      <c r="D14" s="11" t="s">
        <v>67</v>
      </c>
      <c r="E14" s="51"/>
      <c r="F14" s="49">
        <f>SUM(E9:E13)</f>
        <v>11700</v>
      </c>
      <c r="G14" s="49"/>
      <c r="H14" s="49">
        <f>SUM(G9:G13)</f>
        <v>14107.500000000002</v>
      </c>
    </row>
    <row r="15" spans="1:8" s="1" customFormat="1" ht="18" customHeight="1">
      <c r="A15" s="28"/>
      <c r="B15" s="17"/>
      <c r="C15" s="30" t="s">
        <v>13</v>
      </c>
      <c r="D15" s="24" t="s">
        <v>14</v>
      </c>
      <c r="E15" s="28"/>
      <c r="F15" s="17"/>
      <c r="G15" s="17"/>
      <c r="H15" s="17"/>
    </row>
    <row r="16" spans="1:8" s="1" customFormat="1" ht="14.25" customHeight="1">
      <c r="A16" s="28"/>
      <c r="B16" s="17"/>
      <c r="C16" s="32"/>
      <c r="D16" s="16" t="s">
        <v>15</v>
      </c>
      <c r="E16" s="28"/>
      <c r="F16" s="17"/>
      <c r="G16" s="17"/>
      <c r="H16" s="17"/>
    </row>
    <row r="17" spans="1:8" s="1" customFormat="1" ht="15.75" customHeight="1">
      <c r="A17" s="28">
        <v>4494.2</v>
      </c>
      <c r="B17" s="17"/>
      <c r="C17" s="31" t="s">
        <v>12</v>
      </c>
      <c r="D17" s="13" t="s">
        <v>45</v>
      </c>
      <c r="E17" s="19">
        <v>3700</v>
      </c>
      <c r="F17" s="17"/>
      <c r="G17" s="17">
        <v>4210.8</v>
      </c>
      <c r="H17" s="17"/>
    </row>
    <row r="18" spans="1:8" s="1" customFormat="1" ht="15.75" customHeight="1">
      <c r="A18" s="28">
        <v>3848.5</v>
      </c>
      <c r="B18" s="17"/>
      <c r="C18" s="31" t="s">
        <v>16</v>
      </c>
      <c r="D18" s="13" t="s">
        <v>59</v>
      </c>
      <c r="E18" s="19">
        <v>4487</v>
      </c>
      <c r="F18" s="17"/>
      <c r="G18" s="17">
        <v>4762.7</v>
      </c>
      <c r="H18" s="17"/>
    </row>
    <row r="19" spans="1:8" s="1" customFormat="1" ht="15.75" customHeight="1">
      <c r="A19" s="28">
        <v>343.9</v>
      </c>
      <c r="B19" s="17"/>
      <c r="C19" s="31" t="s">
        <v>47</v>
      </c>
      <c r="D19" s="13" t="s">
        <v>48</v>
      </c>
      <c r="E19" s="19">
        <v>340</v>
      </c>
      <c r="F19" s="17"/>
      <c r="G19" s="17">
        <v>484.5</v>
      </c>
      <c r="H19" s="17"/>
    </row>
    <row r="20" spans="1:8" s="1" customFormat="1" ht="15.75" customHeight="1">
      <c r="A20" s="28">
        <v>81.8</v>
      </c>
      <c r="B20" s="17"/>
      <c r="C20" s="31" t="s">
        <v>17</v>
      </c>
      <c r="D20" s="13" t="s">
        <v>46</v>
      </c>
      <c r="E20" s="19">
        <v>92</v>
      </c>
      <c r="F20" s="17"/>
      <c r="G20" s="28">
        <v>95.3</v>
      </c>
      <c r="H20" s="17"/>
    </row>
    <row r="21" spans="1:8" s="1" customFormat="1" ht="15.75" customHeight="1">
      <c r="A21" s="55">
        <v>53.6</v>
      </c>
      <c r="B21" s="22"/>
      <c r="C21" s="41" t="s">
        <v>19</v>
      </c>
      <c r="D21" s="62" t="s">
        <v>18</v>
      </c>
      <c r="E21" s="55">
        <v>45</v>
      </c>
      <c r="F21" s="22"/>
      <c r="G21" s="55">
        <v>52.9</v>
      </c>
      <c r="H21" s="22"/>
    </row>
    <row r="22" spans="1:8" s="1" customFormat="1" ht="19.5" customHeight="1">
      <c r="A22" s="55"/>
      <c r="B22" s="22">
        <f>SUM(A17:A21)</f>
        <v>8822</v>
      </c>
      <c r="C22" s="43"/>
      <c r="D22" s="67" t="s">
        <v>68</v>
      </c>
      <c r="E22" s="55"/>
      <c r="F22" s="22">
        <f>SUM(E17:E21)</f>
        <v>8664</v>
      </c>
      <c r="G22" s="22"/>
      <c r="H22" s="22">
        <f>SUM(G17:G21)</f>
        <v>9606.199999999999</v>
      </c>
    </row>
    <row r="23" spans="1:8" s="1" customFormat="1" ht="17.25" customHeight="1">
      <c r="A23" s="28"/>
      <c r="B23" s="17"/>
      <c r="C23" s="32"/>
      <c r="D23" s="16" t="s">
        <v>21</v>
      </c>
      <c r="E23" s="28"/>
      <c r="F23" s="17"/>
      <c r="G23" s="17"/>
      <c r="H23" s="17"/>
    </row>
    <row r="24" spans="1:8" s="1" customFormat="1" ht="16.5" customHeight="1">
      <c r="A24" s="28"/>
      <c r="B24" s="17"/>
      <c r="C24" s="31" t="s">
        <v>20</v>
      </c>
      <c r="D24" s="13" t="s">
        <v>23</v>
      </c>
      <c r="E24" s="28"/>
      <c r="F24" s="17"/>
      <c r="G24" s="17"/>
      <c r="H24" s="17"/>
    </row>
    <row r="25" spans="1:8" s="1" customFormat="1" ht="16.5" customHeight="1">
      <c r="A25" s="28">
        <v>1744.3</v>
      </c>
      <c r="B25" s="17"/>
      <c r="C25" s="34"/>
      <c r="D25" s="13" t="s">
        <v>60</v>
      </c>
      <c r="E25" s="28">
        <v>1800</v>
      </c>
      <c r="F25" s="17"/>
      <c r="G25" s="17">
        <v>2093.6</v>
      </c>
      <c r="H25" s="17"/>
    </row>
    <row r="26" spans="1:8" s="1" customFormat="1" ht="16.5" customHeight="1">
      <c r="A26" s="28"/>
      <c r="B26" s="17"/>
      <c r="C26" s="31" t="s">
        <v>22</v>
      </c>
      <c r="D26" s="13" t="s">
        <v>26</v>
      </c>
      <c r="E26" s="28"/>
      <c r="F26" s="17"/>
      <c r="G26" s="17"/>
      <c r="H26" s="17"/>
    </row>
    <row r="27" spans="1:8" s="1" customFormat="1" ht="16.5" customHeight="1">
      <c r="A27" s="28">
        <v>60.7</v>
      </c>
      <c r="B27" s="17"/>
      <c r="C27" s="34"/>
      <c r="D27" s="13" t="s">
        <v>61</v>
      </c>
      <c r="E27" s="28">
        <v>38</v>
      </c>
      <c r="F27" s="17"/>
      <c r="G27" s="17">
        <v>72</v>
      </c>
      <c r="H27" s="17"/>
    </row>
    <row r="28" spans="1:8" s="1" customFormat="1" ht="16.5" customHeight="1">
      <c r="A28" s="28">
        <v>752.7</v>
      </c>
      <c r="B28" s="17"/>
      <c r="C28" s="31" t="s">
        <v>24</v>
      </c>
      <c r="D28" s="13" t="s">
        <v>48</v>
      </c>
      <c r="E28" s="28">
        <v>690</v>
      </c>
      <c r="F28" s="17"/>
      <c r="G28" s="17">
        <v>748.1</v>
      </c>
      <c r="H28" s="17"/>
    </row>
    <row r="29" spans="1:8" s="1" customFormat="1" ht="16.5" customHeight="1">
      <c r="A29" s="55">
        <v>562.3</v>
      </c>
      <c r="B29" s="22"/>
      <c r="C29" s="41" t="s">
        <v>25</v>
      </c>
      <c r="D29" s="58" t="s">
        <v>46</v>
      </c>
      <c r="E29" s="55">
        <v>700</v>
      </c>
      <c r="F29" s="22"/>
      <c r="G29" s="22">
        <v>670.5</v>
      </c>
      <c r="H29" s="22"/>
    </row>
    <row r="30" spans="1:8" s="1" customFormat="1" ht="19.5" customHeight="1">
      <c r="A30" s="55"/>
      <c r="B30" s="22">
        <f>SUM(A25:A29)</f>
        <v>3120</v>
      </c>
      <c r="C30" s="44"/>
      <c r="D30" s="71" t="s">
        <v>69</v>
      </c>
      <c r="E30" s="55"/>
      <c r="F30" s="22">
        <f>SUM(E25:E29)</f>
        <v>3228</v>
      </c>
      <c r="G30" s="22"/>
      <c r="H30" s="22">
        <f>SUM(G25:G29)</f>
        <v>3584.2</v>
      </c>
    </row>
    <row r="31" spans="1:8" s="1" customFormat="1" ht="17.25" customHeight="1">
      <c r="A31" s="28"/>
      <c r="B31" s="17"/>
      <c r="C31" s="32"/>
      <c r="D31" s="16" t="s">
        <v>70</v>
      </c>
      <c r="E31" s="28"/>
      <c r="F31" s="17"/>
      <c r="G31" s="17"/>
      <c r="H31" s="17"/>
    </row>
    <row r="32" spans="1:8" s="1" customFormat="1" ht="15.75" customHeight="1">
      <c r="A32" s="28">
        <v>30.5</v>
      </c>
      <c r="B32" s="17"/>
      <c r="C32" s="31" t="s">
        <v>27</v>
      </c>
      <c r="D32" s="13" t="s">
        <v>55</v>
      </c>
      <c r="E32" s="28">
        <v>35</v>
      </c>
      <c r="F32" s="17"/>
      <c r="G32" s="17">
        <v>32.4</v>
      </c>
      <c r="H32" s="17"/>
    </row>
    <row r="33" spans="1:8" s="1" customFormat="1" ht="15.75" customHeight="1">
      <c r="A33" s="28"/>
      <c r="B33" s="17"/>
      <c r="C33" s="31" t="s">
        <v>49</v>
      </c>
      <c r="D33" s="13" t="s">
        <v>32</v>
      </c>
      <c r="E33" s="19"/>
      <c r="F33" s="17"/>
      <c r="G33" s="17"/>
      <c r="H33" s="17"/>
    </row>
    <row r="34" spans="1:8" s="1" customFormat="1" ht="15.75" customHeight="1">
      <c r="A34" s="28">
        <v>451.6</v>
      </c>
      <c r="B34" s="17"/>
      <c r="C34" s="34"/>
      <c r="D34" s="13" t="s">
        <v>33</v>
      </c>
      <c r="E34" s="28">
        <v>211</v>
      </c>
      <c r="F34" s="17"/>
      <c r="G34" s="17">
        <v>465.4</v>
      </c>
      <c r="H34" s="17"/>
    </row>
    <row r="35" spans="1:8" s="1" customFormat="1" ht="15.75" customHeight="1">
      <c r="A35" s="28">
        <v>320.5</v>
      </c>
      <c r="B35" s="17"/>
      <c r="C35" s="31" t="s">
        <v>50</v>
      </c>
      <c r="D35" s="13" t="s">
        <v>54</v>
      </c>
      <c r="E35" s="28">
        <v>272</v>
      </c>
      <c r="F35" s="17"/>
      <c r="G35" s="17">
        <v>270.6</v>
      </c>
      <c r="H35" s="17"/>
    </row>
    <row r="36" spans="1:8" s="1" customFormat="1" ht="15.75" customHeight="1">
      <c r="A36" s="28">
        <v>27.9</v>
      </c>
      <c r="B36" s="17"/>
      <c r="C36" s="31" t="s">
        <v>28</v>
      </c>
      <c r="D36" s="13" t="s">
        <v>63</v>
      </c>
      <c r="E36" s="28">
        <v>35</v>
      </c>
      <c r="F36" s="17"/>
      <c r="G36" s="17">
        <v>19.3</v>
      </c>
      <c r="H36" s="17"/>
    </row>
    <row r="37" spans="1:8" s="1" customFormat="1" ht="15.75" customHeight="1">
      <c r="A37" s="28">
        <v>98.6</v>
      </c>
      <c r="B37" s="17"/>
      <c r="C37" s="31" t="s">
        <v>29</v>
      </c>
      <c r="D37" s="13" t="s">
        <v>64</v>
      </c>
      <c r="E37" s="28">
        <v>195</v>
      </c>
      <c r="F37" s="17"/>
      <c r="G37" s="17">
        <v>59.1</v>
      </c>
      <c r="H37" s="17"/>
    </row>
    <row r="38" spans="1:8" s="1" customFormat="1" ht="15.75" customHeight="1">
      <c r="A38" s="55">
        <v>1119.1</v>
      </c>
      <c r="B38" s="22"/>
      <c r="C38" s="41" t="s">
        <v>30</v>
      </c>
      <c r="D38" s="13" t="s">
        <v>65</v>
      </c>
      <c r="E38" s="55">
        <v>860</v>
      </c>
      <c r="F38" s="22"/>
      <c r="G38" s="22">
        <v>1134.6</v>
      </c>
      <c r="H38" s="22"/>
    </row>
    <row r="39" spans="1:8" s="1" customFormat="1" ht="19.5" customHeight="1">
      <c r="A39" s="55"/>
      <c r="B39" s="22">
        <f>SUM(A32:A38)</f>
        <v>2048.2</v>
      </c>
      <c r="C39" s="38"/>
      <c r="D39" s="72" t="s">
        <v>71</v>
      </c>
      <c r="E39" s="55"/>
      <c r="F39" s="22">
        <f>SUM(E32:E38)</f>
        <v>1608</v>
      </c>
      <c r="G39" s="22"/>
      <c r="H39" s="22">
        <f>SUM(G32:G38)</f>
        <v>1981.3999999999999</v>
      </c>
    </row>
    <row r="42" ht="12.75">
      <c r="D42" s="63" t="s">
        <v>51</v>
      </c>
    </row>
    <row r="44" ht="21" customHeight="1"/>
    <row r="45" spans="1:8" ht="21" customHeight="1">
      <c r="A45" s="84" t="s">
        <v>86</v>
      </c>
      <c r="B45" s="83"/>
      <c r="C45" s="83"/>
      <c r="D45" s="83"/>
      <c r="E45" s="83"/>
      <c r="F45" s="83"/>
      <c r="G45" s="83"/>
      <c r="H45" s="83"/>
    </row>
    <row r="46" spans="1:8" ht="22.5" customHeight="1">
      <c r="A46" s="74" t="s">
        <v>79</v>
      </c>
      <c r="B46" s="25"/>
      <c r="C46" s="25"/>
      <c r="D46" s="25"/>
      <c r="E46" s="25"/>
      <c r="F46" s="25"/>
      <c r="G46" s="25"/>
      <c r="H46" s="25"/>
    </row>
    <row r="47" spans="1:8" ht="23.25" customHeight="1">
      <c r="A47" s="9"/>
      <c r="B47" s="25"/>
      <c r="C47" s="48"/>
      <c r="D47" s="25"/>
      <c r="E47" s="25"/>
      <c r="F47" s="25"/>
      <c r="G47" s="25"/>
      <c r="H47" s="76" t="s">
        <v>85</v>
      </c>
    </row>
    <row r="48" spans="1:8" s="1" customFormat="1" ht="18" customHeight="1">
      <c r="A48" s="39" t="s">
        <v>43</v>
      </c>
      <c r="B48" s="40"/>
      <c r="C48" s="61"/>
      <c r="D48" s="6"/>
      <c r="E48" s="39" t="s">
        <v>78</v>
      </c>
      <c r="F48" s="5"/>
      <c r="G48" s="5"/>
      <c r="H48" s="45"/>
    </row>
    <row r="49" spans="1:8" s="1" customFormat="1" ht="16.5" customHeight="1">
      <c r="A49" s="26" t="s">
        <v>42</v>
      </c>
      <c r="B49" s="47"/>
      <c r="C49" s="36" t="s">
        <v>3</v>
      </c>
      <c r="D49" s="47"/>
      <c r="E49" s="77" t="s">
        <v>4</v>
      </c>
      <c r="F49" s="78"/>
      <c r="G49" s="77" t="s">
        <v>2</v>
      </c>
      <c r="H49" s="78"/>
    </row>
    <row r="50" spans="1:8" s="1" customFormat="1" ht="16.5" customHeight="1">
      <c r="A50" s="81">
        <v>2013</v>
      </c>
      <c r="B50" s="82"/>
      <c r="C50" s="38"/>
      <c r="D50" s="29"/>
      <c r="E50" s="79"/>
      <c r="F50" s="80"/>
      <c r="G50" s="79"/>
      <c r="H50" s="80"/>
    </row>
    <row r="51" spans="1:8" s="1" customFormat="1" ht="20.25" customHeight="1">
      <c r="A51" s="57"/>
      <c r="B51" s="57">
        <f>SUM(B22+B30+B39)</f>
        <v>13990.2</v>
      </c>
      <c r="C51" s="42"/>
      <c r="D51" s="12" t="s">
        <v>72</v>
      </c>
      <c r="E51" s="57"/>
      <c r="F51" s="50">
        <f>SUM(F22+F30+F39)</f>
        <v>13500</v>
      </c>
      <c r="G51" s="50"/>
      <c r="H51" s="57">
        <f>SUM(H22+H30+H39)</f>
        <v>15171.799999999997</v>
      </c>
    </row>
    <row r="52" spans="1:8" s="1" customFormat="1" ht="20.25" customHeight="1">
      <c r="A52" s="51"/>
      <c r="B52" s="65">
        <f>SUM(B14-B51)</f>
        <v>-82.60000000000036</v>
      </c>
      <c r="C52" s="73" t="s">
        <v>38</v>
      </c>
      <c r="D52" s="11" t="s">
        <v>73</v>
      </c>
      <c r="E52" s="51"/>
      <c r="F52" s="70">
        <f>SUM(F14-F51)</f>
        <v>-1800</v>
      </c>
      <c r="G52" s="49"/>
      <c r="H52" s="65">
        <f>SUM(H14-H51)</f>
        <v>-1064.2999999999956</v>
      </c>
    </row>
    <row r="53" spans="1:8" s="1" customFormat="1" ht="20.25" customHeight="1">
      <c r="A53" s="28"/>
      <c r="B53" s="28"/>
      <c r="C53" s="73" t="s">
        <v>74</v>
      </c>
      <c r="D53" s="24" t="s">
        <v>39</v>
      </c>
      <c r="E53" s="28"/>
      <c r="F53" s="17"/>
      <c r="G53" s="17"/>
      <c r="H53" s="28"/>
    </row>
    <row r="54" spans="1:8" s="1" customFormat="1" ht="18" customHeight="1">
      <c r="A54" s="52"/>
      <c r="B54" s="52">
        <v>-43.4</v>
      </c>
      <c r="C54" s="31" t="s">
        <v>31</v>
      </c>
      <c r="D54" s="13" t="s">
        <v>40</v>
      </c>
      <c r="E54" s="46"/>
      <c r="F54" s="60" t="s">
        <v>84</v>
      </c>
      <c r="G54" s="17"/>
      <c r="H54" s="52">
        <v>-50.2</v>
      </c>
    </row>
    <row r="55" spans="1:8" s="1" customFormat="1" ht="18" customHeight="1">
      <c r="A55" s="28"/>
      <c r="B55" s="28"/>
      <c r="C55" s="31" t="s">
        <v>34</v>
      </c>
      <c r="D55" s="13" t="s">
        <v>62</v>
      </c>
      <c r="E55" s="28"/>
      <c r="F55" s="17"/>
      <c r="G55" s="17"/>
      <c r="H55" s="28"/>
    </row>
    <row r="56" spans="1:8" s="1" customFormat="1" ht="18" customHeight="1">
      <c r="A56" s="28">
        <v>10.5</v>
      </c>
      <c r="B56" s="28"/>
      <c r="C56" s="34"/>
      <c r="D56" s="13" t="s">
        <v>82</v>
      </c>
      <c r="E56" s="28">
        <v>550</v>
      </c>
      <c r="F56" s="17"/>
      <c r="G56" s="17">
        <v>29.1</v>
      </c>
      <c r="H56" s="28"/>
    </row>
    <row r="57" spans="1:8" s="1" customFormat="1" ht="18" customHeight="1">
      <c r="A57" s="53">
        <v>-84.5</v>
      </c>
      <c r="B57" s="28"/>
      <c r="C57" s="33"/>
      <c r="D57" s="13" t="s">
        <v>83</v>
      </c>
      <c r="E57" s="59">
        <v>-350</v>
      </c>
      <c r="F57" s="28"/>
      <c r="G57" s="53">
        <v>-89.4</v>
      </c>
      <c r="H57" s="28"/>
    </row>
    <row r="58" spans="1:8" s="1" customFormat="1" ht="18" customHeight="1">
      <c r="A58" s="28"/>
      <c r="B58" s="64">
        <f>SUM(A56:A57)</f>
        <v>-74</v>
      </c>
      <c r="C58" s="33"/>
      <c r="D58" s="15"/>
      <c r="E58" s="28"/>
      <c r="F58" s="17">
        <f>SUM(E56:E57)</f>
        <v>200</v>
      </c>
      <c r="G58" s="17"/>
      <c r="H58" s="75">
        <f>SUM(G56:G57)</f>
        <v>-60.300000000000004</v>
      </c>
    </row>
    <row r="59" spans="1:8" s="1" customFormat="1" ht="18" customHeight="1">
      <c r="A59" s="28"/>
      <c r="B59" s="28"/>
      <c r="C59" s="31" t="s">
        <v>35</v>
      </c>
      <c r="D59" s="13" t="s">
        <v>75</v>
      </c>
      <c r="E59" s="28"/>
      <c r="F59" s="20"/>
      <c r="G59" s="17"/>
      <c r="H59" s="28"/>
    </row>
    <row r="60" spans="1:8" s="1" customFormat="1" ht="18" customHeight="1">
      <c r="A60" s="28">
        <v>280</v>
      </c>
      <c r="B60" s="28"/>
      <c r="C60" s="35"/>
      <c r="D60" s="13" t="s">
        <v>80</v>
      </c>
      <c r="E60" s="28">
        <v>300</v>
      </c>
      <c r="F60" s="20"/>
      <c r="G60" s="28">
        <v>200</v>
      </c>
      <c r="H60" s="28"/>
    </row>
    <row r="61" spans="1:8" s="1" customFormat="1" ht="18" customHeight="1">
      <c r="A61" s="54">
        <v>-80</v>
      </c>
      <c r="B61" s="28"/>
      <c r="C61" s="35"/>
      <c r="D61" s="13" t="s">
        <v>81</v>
      </c>
      <c r="E61" s="54">
        <v>-100</v>
      </c>
      <c r="F61" s="56"/>
      <c r="G61" s="54">
        <v>-100</v>
      </c>
      <c r="H61" s="28"/>
    </row>
    <row r="62" spans="1:8" s="1" customFormat="1" ht="18" customHeight="1">
      <c r="A62" s="57"/>
      <c r="B62" s="21">
        <f>SUM(A60:A61)</f>
        <v>200</v>
      </c>
      <c r="C62" s="35"/>
      <c r="D62" s="13"/>
      <c r="E62" s="28"/>
      <c r="F62" s="52">
        <f>SUM(E60:E61)</f>
        <v>200</v>
      </c>
      <c r="G62" s="17"/>
      <c r="H62" s="52">
        <f>SUM(G60:G61)</f>
        <v>100</v>
      </c>
    </row>
    <row r="63" spans="1:8" s="1" customFormat="1" ht="18" customHeight="1">
      <c r="A63" s="28"/>
      <c r="B63" s="60" t="s">
        <v>84</v>
      </c>
      <c r="C63" s="31" t="s">
        <v>36</v>
      </c>
      <c r="D63" s="58" t="s">
        <v>66</v>
      </c>
      <c r="E63" s="17"/>
      <c r="F63" s="52">
        <v>1000</v>
      </c>
      <c r="G63" s="17"/>
      <c r="H63" s="60">
        <v>1074.8</v>
      </c>
    </row>
    <row r="64" spans="1:8" s="1" customFormat="1" ht="18" customHeight="1">
      <c r="A64" s="68"/>
      <c r="B64" s="68" t="s">
        <v>84</v>
      </c>
      <c r="C64" s="41" t="s">
        <v>37</v>
      </c>
      <c r="D64" s="62" t="s">
        <v>41</v>
      </c>
      <c r="E64" s="22"/>
      <c r="F64" s="55">
        <v>400</v>
      </c>
      <c r="G64" s="69"/>
      <c r="H64" s="68" t="s">
        <v>84</v>
      </c>
    </row>
    <row r="65" spans="1:8" s="1" customFormat="1" ht="20.25" customHeight="1">
      <c r="A65" s="55"/>
      <c r="B65" s="66">
        <f>SUM(B54:B64)</f>
        <v>82.6</v>
      </c>
      <c r="C65" s="41"/>
      <c r="D65" s="67" t="s">
        <v>76</v>
      </c>
      <c r="E65" s="55"/>
      <c r="F65" s="22">
        <f>SUM(F53:F64)</f>
        <v>1800</v>
      </c>
      <c r="G65" s="22"/>
      <c r="H65" s="66">
        <f>SUM(H54:H64)</f>
        <v>1064.3</v>
      </c>
    </row>
    <row r="66" spans="1:8" s="1" customFormat="1" ht="18" customHeight="1">
      <c r="A66" s="3"/>
      <c r="B66" s="3"/>
      <c r="C66" s="3"/>
      <c r="D66" s="3"/>
      <c r="E66" s="3"/>
      <c r="F66" s="3"/>
      <c r="G66" s="3"/>
      <c r="H66" s="3"/>
    </row>
    <row r="67" spans="1:8" s="1" customFormat="1" ht="18" customHeight="1">
      <c r="A67" s="2"/>
      <c r="B67" s="3"/>
      <c r="C67" s="3"/>
      <c r="D67" s="3"/>
      <c r="E67" s="3"/>
      <c r="F67" s="3"/>
      <c r="G67" s="3"/>
      <c r="H67" s="3"/>
    </row>
    <row r="68" spans="1:8" s="1" customFormat="1" ht="18" customHeight="1">
      <c r="A68" s="3"/>
      <c r="B68" s="3"/>
      <c r="C68" s="3"/>
      <c r="D68" s="63" t="s">
        <v>52</v>
      </c>
      <c r="E68" s="3"/>
      <c r="F68" s="3"/>
      <c r="G68" s="3"/>
      <c r="H68" s="3"/>
    </row>
    <row r="69" spans="1:8" s="1" customFormat="1" ht="12.75" customHeight="1">
      <c r="A69" s="3"/>
      <c r="B69" s="3"/>
      <c r="C69" s="3"/>
      <c r="D69" s="3"/>
      <c r="E69" s="3"/>
      <c r="F69" s="3"/>
      <c r="G69" s="3"/>
      <c r="H69" s="3"/>
    </row>
    <row r="70" spans="1:8" s="1" customFormat="1" ht="12.75" customHeight="1">
      <c r="A70" s="3"/>
      <c r="B70" s="3"/>
      <c r="C70" s="3"/>
      <c r="D70" s="3"/>
      <c r="E70" s="3"/>
      <c r="F70" s="3"/>
      <c r="G70" s="3"/>
      <c r="H70" s="3"/>
    </row>
    <row r="71" spans="1:8" s="1" customFormat="1" ht="12.75">
      <c r="A71" s="3"/>
      <c r="B71" s="3"/>
      <c r="C71" s="3"/>
      <c r="D71" s="3"/>
      <c r="E71" s="3"/>
      <c r="F71" s="3"/>
      <c r="G71" s="3"/>
      <c r="H71" s="3"/>
    </row>
    <row r="72" spans="1:8" s="1" customFormat="1" ht="12.75">
      <c r="A72" s="3"/>
      <c r="B72" s="3"/>
      <c r="C72" s="3"/>
      <c r="D72" s="3"/>
      <c r="E72" s="3"/>
      <c r="F72" s="3"/>
      <c r="G72" s="3"/>
      <c r="H72" s="3"/>
    </row>
    <row r="73" spans="1:8" s="1" customFormat="1" ht="12.75">
      <c r="A73" s="3"/>
      <c r="B73" s="3"/>
      <c r="C73" s="3"/>
      <c r="D73" s="3"/>
      <c r="E73" s="3"/>
      <c r="F73" s="3"/>
      <c r="G73" s="3"/>
      <c r="H73" s="3"/>
    </row>
    <row r="74" spans="1:8" s="1" customFormat="1" ht="12.75">
      <c r="A74" s="3"/>
      <c r="B74" s="3"/>
      <c r="C74" s="3"/>
      <c r="D74" s="3"/>
      <c r="E74" s="3"/>
      <c r="F74" s="3"/>
      <c r="G74" s="3"/>
      <c r="H74" s="3"/>
    </row>
    <row r="75" spans="1:8" s="1" customFormat="1" ht="12.75">
      <c r="A75" s="3"/>
      <c r="B75" s="3"/>
      <c r="C75" s="3"/>
      <c r="D75" s="3"/>
      <c r="E75" s="3"/>
      <c r="F75" s="3"/>
      <c r="G75" s="3"/>
      <c r="H75" s="3"/>
    </row>
    <row r="76" spans="1:8" s="1" customFormat="1" ht="12.75">
      <c r="A76" s="3"/>
      <c r="B76" s="3"/>
      <c r="C76" s="3"/>
      <c r="D76" s="3"/>
      <c r="E76" s="3"/>
      <c r="F76" s="3"/>
      <c r="G76" s="3"/>
      <c r="H76" s="3"/>
    </row>
    <row r="77" spans="1:8" s="1" customFormat="1" ht="12.75">
      <c r="A77" s="3"/>
      <c r="B77" s="3"/>
      <c r="C77" s="3"/>
      <c r="D77" s="3"/>
      <c r="E77" s="3"/>
      <c r="F77" s="3"/>
      <c r="G77" s="3"/>
      <c r="H77" s="3"/>
    </row>
    <row r="78" spans="1:8" s="1" customFormat="1" ht="12.75">
      <c r="A78" s="3"/>
      <c r="B78" s="3"/>
      <c r="C78" s="3"/>
      <c r="D78" s="3"/>
      <c r="E78" s="3"/>
      <c r="F78" s="3"/>
      <c r="G78" s="3"/>
      <c r="H78" s="3"/>
    </row>
    <row r="79" spans="1:8" s="1" customFormat="1" ht="12.75">
      <c r="A79" s="3"/>
      <c r="B79" s="3"/>
      <c r="C79" s="3"/>
      <c r="D79" s="3"/>
      <c r="E79" s="3"/>
      <c r="F79" s="3"/>
      <c r="G79" s="3"/>
      <c r="H79" s="3"/>
    </row>
    <row r="80" spans="1:8" s="1" customFormat="1" ht="12.75">
      <c r="A80" s="3"/>
      <c r="B80" s="3"/>
      <c r="C80" s="3"/>
      <c r="D80" s="3"/>
      <c r="E80" s="3"/>
      <c r="F80" s="3"/>
      <c r="G80" s="3"/>
      <c r="H80" s="3"/>
    </row>
    <row r="81" spans="1:8" s="1" customFormat="1" ht="12.75">
      <c r="A81" s="3"/>
      <c r="B81" s="3"/>
      <c r="C81" s="3"/>
      <c r="D81" s="3"/>
      <c r="E81" s="3"/>
      <c r="F81" s="3"/>
      <c r="G81" s="3"/>
      <c r="H81" s="3"/>
    </row>
    <row r="82" spans="1:8" s="1" customFormat="1" ht="12.75">
      <c r="A82" s="3"/>
      <c r="B82" s="3"/>
      <c r="C82" s="3"/>
      <c r="D82" s="3"/>
      <c r="E82" s="3"/>
      <c r="F82" s="3"/>
      <c r="G82" s="3"/>
      <c r="H82" s="3"/>
    </row>
    <row r="83" spans="1:8" s="1" customFormat="1" ht="12.75">
      <c r="A83" s="3"/>
      <c r="B83" s="3"/>
      <c r="C83" s="3"/>
      <c r="D83" s="3"/>
      <c r="E83" s="3"/>
      <c r="F83" s="3"/>
      <c r="G83" s="3"/>
      <c r="H83" s="3"/>
    </row>
    <row r="84" spans="1:8" s="1" customFormat="1" ht="12.75">
      <c r="A84" s="3"/>
      <c r="B84" s="3"/>
      <c r="C84" s="3"/>
      <c r="D84" s="3"/>
      <c r="E84" s="3"/>
      <c r="F84" s="3"/>
      <c r="G84" s="3"/>
      <c r="H84" s="3"/>
    </row>
    <row r="85" spans="1:8" s="1" customFormat="1" ht="12.75">
      <c r="A85" s="3"/>
      <c r="B85" s="3"/>
      <c r="C85" s="3"/>
      <c r="D85" s="3"/>
      <c r="E85" s="3"/>
      <c r="F85" s="3"/>
      <c r="G85" s="3"/>
      <c r="H85" s="3"/>
    </row>
    <row r="87" spans="1:8" s="1" customFormat="1" ht="12.75">
      <c r="A87" s="3"/>
      <c r="B87" s="3"/>
      <c r="C87" s="3"/>
      <c r="D87" s="3"/>
      <c r="E87" s="3"/>
      <c r="F87" s="3"/>
      <c r="G87" s="3"/>
      <c r="H87" s="3"/>
    </row>
    <row r="88" spans="1:8" s="1" customFormat="1" ht="12.75">
      <c r="A88" s="3"/>
      <c r="B88" s="3"/>
      <c r="C88" s="3"/>
      <c r="D88" s="3"/>
      <c r="E88" s="3"/>
      <c r="F88" s="3"/>
      <c r="G88" s="3"/>
      <c r="H88" s="3"/>
    </row>
    <row r="89" spans="1:8" s="1" customFormat="1" ht="12.75">
      <c r="A89"/>
      <c r="B89"/>
      <c r="C89"/>
      <c r="D89"/>
      <c r="E89"/>
      <c r="F89"/>
      <c r="G89"/>
      <c r="H89"/>
    </row>
    <row r="90" spans="1:8" s="1" customFormat="1" ht="12.75">
      <c r="A90"/>
      <c r="B90"/>
      <c r="C90"/>
      <c r="D90"/>
      <c r="E90"/>
      <c r="F90"/>
      <c r="G90"/>
      <c r="H90"/>
    </row>
    <row r="91" spans="1:8" s="1" customFormat="1" ht="12.75">
      <c r="A91"/>
      <c r="B91"/>
      <c r="C91"/>
      <c r="D91"/>
      <c r="E91"/>
      <c r="F91"/>
      <c r="G91"/>
      <c r="H91"/>
    </row>
  </sheetData>
  <sheetProtection/>
  <mergeCells count="8">
    <mergeCell ref="G49:H50"/>
    <mergeCell ref="E49:F50"/>
    <mergeCell ref="A50:B50"/>
    <mergeCell ref="A2:H2"/>
    <mergeCell ref="A45:H45"/>
    <mergeCell ref="A7:B7"/>
    <mergeCell ref="G6:H7"/>
    <mergeCell ref="E6:F7"/>
  </mergeCells>
  <printOptions horizontalCentered="1"/>
  <pageMargins left="0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94"/>
  <sheetViews>
    <sheetView showGridLines="0" rightToLeft="1" zoomScalePageLayoutView="0" workbookViewId="0" topLeftCell="A1">
      <selection activeCell="B59" sqref="B59"/>
    </sheetView>
  </sheetViews>
  <sheetFormatPr defaultColWidth="9.140625" defaultRowHeight="12.75"/>
  <cols>
    <col min="1" max="1" width="13.28125" style="0" customWidth="1"/>
    <col min="2" max="2" width="43.57421875" style="0" customWidth="1"/>
    <col min="3" max="3" width="13.8515625" style="0" customWidth="1"/>
    <col min="4" max="4" width="12.7109375" style="0" customWidth="1"/>
  </cols>
  <sheetData>
    <row r="2" spans="1:4" s="1" customFormat="1" ht="15" customHeight="1">
      <c r="A2" s="84" t="s">
        <v>540</v>
      </c>
      <c r="B2" s="84"/>
      <c r="C2" s="84"/>
      <c r="D2" s="84"/>
    </row>
    <row r="3" spans="1:4" s="1" customFormat="1" ht="20.25" customHeight="1">
      <c r="A3" s="126" t="s">
        <v>535</v>
      </c>
      <c r="B3" s="110"/>
      <c r="C3" s="110"/>
      <c r="D3" s="110"/>
    </row>
    <row r="4" spans="1:4" s="1" customFormat="1" ht="20.25" customHeight="1">
      <c r="A4" s="126" t="s">
        <v>534</v>
      </c>
      <c r="B4" s="110"/>
      <c r="C4" s="110"/>
      <c r="D4" s="110"/>
    </row>
    <row r="5" spans="1:4" s="1" customFormat="1" ht="15" customHeight="1">
      <c r="A5" s="109"/>
      <c r="B5" s="109"/>
      <c r="C5" s="109"/>
      <c r="D5" s="163" t="s">
        <v>125</v>
      </c>
    </row>
    <row r="6" spans="1:4" s="1" customFormat="1" ht="24" customHeight="1">
      <c r="A6" s="196" t="s">
        <v>2</v>
      </c>
      <c r="B6" s="106"/>
      <c r="C6" s="194" t="s">
        <v>78</v>
      </c>
      <c r="D6" s="45"/>
    </row>
    <row r="7" spans="1:4" s="1" customFormat="1" ht="24" customHeight="1">
      <c r="A7" s="192" t="s">
        <v>42</v>
      </c>
      <c r="B7" s="103" t="s">
        <v>3</v>
      </c>
      <c r="C7" s="191" t="s">
        <v>4</v>
      </c>
      <c r="D7" s="191" t="s">
        <v>2</v>
      </c>
    </row>
    <row r="8" spans="1:4" s="1" customFormat="1" ht="24" customHeight="1">
      <c r="A8" s="190">
        <v>2013</v>
      </c>
      <c r="B8" s="124"/>
      <c r="C8" s="188"/>
      <c r="D8" s="188"/>
    </row>
    <row r="9" spans="1:4" s="1" customFormat="1" ht="21" customHeight="1">
      <c r="A9" s="98">
        <v>4714816</v>
      </c>
      <c r="B9" s="272" t="s">
        <v>159</v>
      </c>
      <c r="C9" s="271">
        <v>3316000</v>
      </c>
      <c r="D9" s="98">
        <v>4887122</v>
      </c>
    </row>
    <row r="10" spans="1:4" s="1" customFormat="1" ht="21" customHeight="1">
      <c r="A10" s="94">
        <v>4597411</v>
      </c>
      <c r="B10" s="118" t="s">
        <v>325</v>
      </c>
      <c r="C10" s="89">
        <v>1547000</v>
      </c>
      <c r="D10" s="93">
        <v>1288189</v>
      </c>
    </row>
    <row r="11" spans="1:4" s="1" customFormat="1" ht="21" customHeight="1">
      <c r="A11" s="94">
        <v>73909</v>
      </c>
      <c r="B11" s="118" t="s">
        <v>157</v>
      </c>
      <c r="C11" s="93">
        <v>87000</v>
      </c>
      <c r="D11" s="94">
        <v>147000</v>
      </c>
    </row>
    <row r="12" spans="1:4" s="1" customFormat="1" ht="21" customHeight="1">
      <c r="A12" s="94">
        <v>46927</v>
      </c>
      <c r="B12" s="118" t="s">
        <v>228</v>
      </c>
      <c r="C12" s="93">
        <v>23000</v>
      </c>
      <c r="D12" s="94">
        <v>103122</v>
      </c>
    </row>
    <row r="13" spans="1:4" s="1" customFormat="1" ht="21" customHeight="1">
      <c r="A13" s="94">
        <v>138651</v>
      </c>
      <c r="B13" s="118" t="s">
        <v>156</v>
      </c>
      <c r="C13" s="93">
        <v>65000</v>
      </c>
      <c r="D13" s="94">
        <v>71717</v>
      </c>
    </row>
    <row r="14" spans="1:4" s="1" customFormat="1" ht="21" customHeight="1">
      <c r="A14" s="94">
        <v>540980</v>
      </c>
      <c r="B14" s="118" t="s">
        <v>155</v>
      </c>
      <c r="C14" s="93">
        <v>175000</v>
      </c>
      <c r="D14" s="94">
        <v>288473</v>
      </c>
    </row>
    <row r="15" spans="1:4" s="1" customFormat="1" ht="21" customHeight="1">
      <c r="A15" s="94">
        <v>1077221</v>
      </c>
      <c r="B15" s="118" t="s">
        <v>154</v>
      </c>
      <c r="C15" s="93">
        <v>245000</v>
      </c>
      <c r="D15" s="94">
        <v>957640</v>
      </c>
    </row>
    <row r="16" spans="1:4" s="1" customFormat="1" ht="21" customHeight="1">
      <c r="A16" s="94">
        <v>1573213</v>
      </c>
      <c r="B16" s="118" t="s">
        <v>153</v>
      </c>
      <c r="C16" s="93">
        <v>840000</v>
      </c>
      <c r="D16" s="94">
        <v>1154192</v>
      </c>
    </row>
    <row r="17" spans="1:4" s="1" customFormat="1" ht="21" customHeight="1">
      <c r="A17" s="94">
        <v>83792</v>
      </c>
      <c r="B17" s="118" t="s">
        <v>152</v>
      </c>
      <c r="C17" s="93">
        <v>62000</v>
      </c>
      <c r="D17" s="94">
        <v>974314</v>
      </c>
    </row>
    <row r="18" spans="1:4" s="1" customFormat="1" ht="21" customHeight="1">
      <c r="A18" s="94">
        <v>139189</v>
      </c>
      <c r="B18" s="118" t="s">
        <v>151</v>
      </c>
      <c r="C18" s="93">
        <v>17000</v>
      </c>
      <c r="D18" s="94">
        <v>224035</v>
      </c>
    </row>
    <row r="19" spans="1:4" s="1" customFormat="1" ht="21" customHeight="1">
      <c r="A19" s="94">
        <v>19900</v>
      </c>
      <c r="B19" s="118" t="s">
        <v>150</v>
      </c>
      <c r="C19" s="93">
        <v>26000</v>
      </c>
      <c r="D19" s="94">
        <v>36383</v>
      </c>
    </row>
    <row r="20" spans="1:4" s="1" customFormat="1" ht="21" customHeight="1">
      <c r="A20" s="94">
        <v>524019</v>
      </c>
      <c r="B20" s="118" t="s">
        <v>149</v>
      </c>
      <c r="C20" s="93">
        <v>305000</v>
      </c>
      <c r="D20" s="94">
        <v>1791067</v>
      </c>
    </row>
    <row r="21" spans="1:4" s="1" customFormat="1" ht="21" customHeight="1">
      <c r="A21" s="94">
        <v>572150</v>
      </c>
      <c r="B21" s="118" t="s">
        <v>148</v>
      </c>
      <c r="C21" s="93">
        <v>17000</v>
      </c>
      <c r="D21" s="94">
        <v>1472596</v>
      </c>
    </row>
    <row r="22" spans="1:4" s="1" customFormat="1" ht="21" customHeight="1">
      <c r="A22" s="94">
        <v>9189716</v>
      </c>
      <c r="B22" s="118" t="s">
        <v>147</v>
      </c>
      <c r="C22" s="93">
        <v>12941000</v>
      </c>
      <c r="D22" s="94">
        <v>10707506</v>
      </c>
    </row>
    <row r="23" spans="1:4" s="1" customFormat="1" ht="21" customHeight="1">
      <c r="A23" s="94">
        <v>8765998</v>
      </c>
      <c r="B23" s="118" t="s">
        <v>146</v>
      </c>
      <c r="C23" s="93">
        <v>3017000</v>
      </c>
      <c r="D23" s="94">
        <v>11111117</v>
      </c>
    </row>
    <row r="24" spans="1:4" s="1" customFormat="1" ht="21" customHeight="1">
      <c r="A24" s="94">
        <v>1011126</v>
      </c>
      <c r="B24" s="118" t="s">
        <v>362</v>
      </c>
      <c r="C24" s="93">
        <v>66000</v>
      </c>
      <c r="D24" s="94">
        <v>1686319</v>
      </c>
    </row>
    <row r="25" spans="1:4" s="1" customFormat="1" ht="21" customHeight="1">
      <c r="A25" s="94">
        <v>117676</v>
      </c>
      <c r="B25" s="118" t="s">
        <v>187</v>
      </c>
      <c r="C25" s="93">
        <v>13000</v>
      </c>
      <c r="D25" s="94">
        <v>90415</v>
      </c>
    </row>
    <row r="26" spans="1:4" s="1" customFormat="1" ht="21" customHeight="1">
      <c r="A26" s="94">
        <v>510726</v>
      </c>
      <c r="B26" s="118" t="s">
        <v>323</v>
      </c>
      <c r="C26" s="93">
        <v>177000</v>
      </c>
      <c r="D26" s="94">
        <v>509044</v>
      </c>
    </row>
    <row r="27" spans="1:4" s="1" customFormat="1" ht="21" customHeight="1">
      <c r="A27" s="94">
        <v>1101506</v>
      </c>
      <c r="B27" s="118" t="s">
        <v>539</v>
      </c>
      <c r="C27" s="89">
        <v>982000</v>
      </c>
      <c r="D27" s="94">
        <v>1434521</v>
      </c>
    </row>
    <row r="28" spans="1:4" s="1" customFormat="1" ht="21" customHeight="1">
      <c r="A28" s="94">
        <v>4995761</v>
      </c>
      <c r="B28" s="118" t="s">
        <v>538</v>
      </c>
      <c r="C28" s="93">
        <v>2103000</v>
      </c>
      <c r="D28" s="94">
        <v>7591264</v>
      </c>
    </row>
    <row r="29" spans="1:4" s="1" customFormat="1" ht="21" customHeight="1">
      <c r="A29" s="94">
        <v>1003</v>
      </c>
      <c r="B29" s="118" t="s">
        <v>140</v>
      </c>
      <c r="C29" s="301" t="s">
        <v>89</v>
      </c>
      <c r="D29" s="94">
        <v>3221</v>
      </c>
    </row>
    <row r="30" spans="1:4" s="1" customFormat="1" ht="21" customHeight="1">
      <c r="A30" s="94">
        <v>1737492</v>
      </c>
      <c r="B30" s="118" t="s">
        <v>139</v>
      </c>
      <c r="C30" s="93">
        <v>2467000</v>
      </c>
      <c r="D30" s="94">
        <v>1968371</v>
      </c>
    </row>
    <row r="31" spans="1:4" s="1" customFormat="1" ht="21" customHeight="1">
      <c r="A31" s="94">
        <v>90505</v>
      </c>
      <c r="B31" s="118" t="s">
        <v>138</v>
      </c>
      <c r="C31" s="93">
        <v>70000</v>
      </c>
      <c r="D31" s="94">
        <v>146905</v>
      </c>
    </row>
    <row r="32" spans="1:4" s="1" customFormat="1" ht="21" customHeight="1">
      <c r="A32" s="94">
        <v>27765</v>
      </c>
      <c r="B32" s="121" t="s">
        <v>227</v>
      </c>
      <c r="C32" s="93">
        <v>16000</v>
      </c>
      <c r="D32" s="94">
        <v>536727</v>
      </c>
    </row>
    <row r="33" spans="1:4" s="1" customFormat="1" ht="21" customHeight="1">
      <c r="A33" s="115">
        <v>169700</v>
      </c>
      <c r="B33" s="343" t="s">
        <v>136</v>
      </c>
      <c r="C33" s="269">
        <v>29000</v>
      </c>
      <c r="D33" s="301" t="s">
        <v>89</v>
      </c>
    </row>
    <row r="34" spans="1:4" s="1" customFormat="1" ht="19.5" customHeight="1">
      <c r="A34" s="158"/>
      <c r="B34" s="158"/>
      <c r="C34" s="158"/>
      <c r="D34" s="158"/>
    </row>
    <row r="35" spans="1:4" s="1" customFormat="1" ht="19.5" customHeight="1">
      <c r="A35"/>
      <c r="B35" s="164" t="s">
        <v>537</v>
      </c>
      <c r="C35"/>
      <c r="D35"/>
    </row>
    <row r="36" spans="1:4" s="1" customFormat="1" ht="19.5" customHeight="1">
      <c r="A36"/>
      <c r="B36"/>
      <c r="C36"/>
      <c r="D36"/>
    </row>
    <row r="37" spans="1:4" s="1" customFormat="1" ht="16.5" customHeight="1">
      <c r="A37"/>
      <c r="B37"/>
      <c r="C37"/>
      <c r="D37"/>
    </row>
    <row r="38" spans="1:4" s="1" customFormat="1" ht="16.5" customHeight="1">
      <c r="A38"/>
      <c r="B38"/>
      <c r="C38"/>
      <c r="D38"/>
    </row>
    <row r="39" spans="1:4" s="1" customFormat="1" ht="16.5" customHeight="1">
      <c r="A39"/>
      <c r="B39"/>
      <c r="C39"/>
      <c r="D39"/>
    </row>
    <row r="40" spans="1:4" s="1" customFormat="1" ht="16.5" customHeight="1">
      <c r="A40"/>
      <c r="B40"/>
      <c r="C40"/>
      <c r="D40"/>
    </row>
    <row r="41" spans="1:4" s="1" customFormat="1" ht="16.5" customHeight="1">
      <c r="A41"/>
      <c r="B41" s="63"/>
      <c r="C41"/>
      <c r="D41"/>
    </row>
    <row r="42" spans="1:4" s="1" customFormat="1" ht="16.5" customHeight="1">
      <c r="A42"/>
      <c r="B42"/>
      <c r="C42"/>
      <c r="D42"/>
    </row>
    <row r="43" spans="1:4" s="1" customFormat="1" ht="16.5" customHeight="1">
      <c r="A43" s="84" t="s">
        <v>536</v>
      </c>
      <c r="B43" s="84"/>
      <c r="C43" s="84"/>
      <c r="D43" s="84"/>
    </row>
    <row r="44" spans="1:4" s="1" customFormat="1" ht="20.25" customHeight="1">
      <c r="A44" s="126" t="s">
        <v>535</v>
      </c>
      <c r="B44" s="342"/>
      <c r="C44" s="342"/>
      <c r="D44" s="342"/>
    </row>
    <row r="45" spans="1:4" s="1" customFormat="1" ht="20.25" customHeight="1">
      <c r="A45" s="126" t="s">
        <v>534</v>
      </c>
      <c r="B45" s="342"/>
      <c r="C45" s="342"/>
      <c r="D45" s="342"/>
    </row>
    <row r="46" spans="1:4" s="1" customFormat="1" ht="15" customHeight="1">
      <c r="A46" s="109"/>
      <c r="B46" s="109"/>
      <c r="C46" s="109"/>
      <c r="D46" s="163" t="s">
        <v>125</v>
      </c>
    </row>
    <row r="47" spans="1:4" s="1" customFormat="1" ht="24" customHeight="1">
      <c r="A47" s="196" t="s">
        <v>2</v>
      </c>
      <c r="B47" s="106"/>
      <c r="C47" s="194" t="s">
        <v>78</v>
      </c>
      <c r="D47" s="45"/>
    </row>
    <row r="48" spans="1:4" s="1" customFormat="1" ht="24" customHeight="1">
      <c r="A48" s="192" t="s">
        <v>42</v>
      </c>
      <c r="B48" s="103" t="s">
        <v>3</v>
      </c>
      <c r="C48" s="191" t="s">
        <v>4</v>
      </c>
      <c r="D48" s="191" t="s">
        <v>2</v>
      </c>
    </row>
    <row r="49" spans="1:4" s="1" customFormat="1" ht="24" customHeight="1">
      <c r="A49" s="341">
        <v>2013</v>
      </c>
      <c r="B49" s="100"/>
      <c r="C49" s="188"/>
      <c r="D49" s="188"/>
    </row>
    <row r="50" spans="1:4" s="1" customFormat="1" ht="20.25" customHeight="1">
      <c r="A50" s="98">
        <v>111745</v>
      </c>
      <c r="B50" s="118" t="s">
        <v>135</v>
      </c>
      <c r="C50" s="93">
        <v>11000</v>
      </c>
      <c r="D50" s="94">
        <v>151765</v>
      </c>
    </row>
    <row r="51" spans="1:4" s="1" customFormat="1" ht="20.25" customHeight="1">
      <c r="A51" s="94">
        <v>6240156</v>
      </c>
      <c r="B51" s="118" t="s">
        <v>134</v>
      </c>
      <c r="C51" s="93">
        <v>4498000</v>
      </c>
      <c r="D51" s="94">
        <v>6619333</v>
      </c>
    </row>
    <row r="52" spans="1:4" s="1" customFormat="1" ht="20.25" customHeight="1">
      <c r="A52" s="94">
        <v>607000</v>
      </c>
      <c r="B52" s="118" t="s">
        <v>133</v>
      </c>
      <c r="C52" s="89">
        <v>987000</v>
      </c>
      <c r="D52" s="94">
        <v>1356968</v>
      </c>
    </row>
    <row r="53" spans="1:4" s="1" customFormat="1" ht="20.25" customHeight="1">
      <c r="A53" s="94">
        <v>308448</v>
      </c>
      <c r="B53" s="118" t="s">
        <v>131</v>
      </c>
      <c r="C53" s="93">
        <v>25000</v>
      </c>
      <c r="D53" s="94">
        <v>496010</v>
      </c>
    </row>
    <row r="54" spans="1:4" s="1" customFormat="1" ht="20.25" customHeight="1">
      <c r="A54" s="94">
        <v>39732</v>
      </c>
      <c r="B54" s="118" t="s">
        <v>130</v>
      </c>
      <c r="C54" s="301" t="s">
        <v>89</v>
      </c>
      <c r="D54" s="94">
        <v>8291</v>
      </c>
    </row>
    <row r="55" spans="1:4" s="1" customFormat="1" ht="20.25" customHeight="1">
      <c r="A55" s="94">
        <v>1398820</v>
      </c>
      <c r="B55" s="118" t="s">
        <v>214</v>
      </c>
      <c r="C55" s="93">
        <v>348000</v>
      </c>
      <c r="D55" s="94">
        <v>1128707</v>
      </c>
    </row>
    <row r="56" spans="1:4" s="1" customFormat="1" ht="20.25" customHeight="1">
      <c r="A56" s="94">
        <v>27225</v>
      </c>
      <c r="B56" s="118" t="s">
        <v>123</v>
      </c>
      <c r="C56" s="301" t="s">
        <v>89</v>
      </c>
      <c r="D56" s="94">
        <v>1438839</v>
      </c>
    </row>
    <row r="57" spans="1:4" s="1" customFormat="1" ht="20.25" customHeight="1">
      <c r="A57" s="94">
        <v>1924973</v>
      </c>
      <c r="B57" s="118" t="s">
        <v>122</v>
      </c>
      <c r="C57" s="89">
        <v>695000</v>
      </c>
      <c r="D57" s="94">
        <v>2185961</v>
      </c>
    </row>
    <row r="58" spans="1:4" s="1" customFormat="1" ht="20.25" customHeight="1">
      <c r="A58" s="94">
        <v>346224</v>
      </c>
      <c r="B58" s="118" t="s">
        <v>121</v>
      </c>
      <c r="C58" s="89">
        <v>91000</v>
      </c>
      <c r="D58" s="94">
        <v>172000</v>
      </c>
    </row>
    <row r="59" spans="1:4" s="1" customFormat="1" ht="20.25" customHeight="1">
      <c r="A59" s="94">
        <v>1019324</v>
      </c>
      <c r="B59" s="118" t="s">
        <v>221</v>
      </c>
      <c r="C59" s="89">
        <v>24000</v>
      </c>
      <c r="D59" s="94">
        <v>316941</v>
      </c>
    </row>
    <row r="60" spans="1:4" s="1" customFormat="1" ht="20.25" customHeight="1">
      <c r="A60" s="94">
        <v>165467</v>
      </c>
      <c r="B60" s="118" t="s">
        <v>118</v>
      </c>
      <c r="C60" s="89">
        <v>68000</v>
      </c>
      <c r="D60" s="93">
        <v>87532</v>
      </c>
    </row>
    <row r="61" spans="1:4" s="1" customFormat="1" ht="20.25" customHeight="1">
      <c r="A61" s="94">
        <v>127997</v>
      </c>
      <c r="B61" s="118" t="s">
        <v>533</v>
      </c>
      <c r="C61" s="89">
        <v>100000</v>
      </c>
      <c r="D61" s="93">
        <v>320988</v>
      </c>
    </row>
    <row r="62" spans="1:4" s="1" customFormat="1" ht="20.25" customHeight="1">
      <c r="A62" s="94">
        <v>296711</v>
      </c>
      <c r="B62" s="118" t="s">
        <v>116</v>
      </c>
      <c r="C62" s="301" t="s">
        <v>89</v>
      </c>
      <c r="D62" s="93">
        <v>90945</v>
      </c>
    </row>
    <row r="63" spans="1:4" s="1" customFormat="1" ht="20.25" customHeight="1">
      <c r="A63" s="94">
        <v>307471</v>
      </c>
      <c r="B63" s="118" t="s">
        <v>115</v>
      </c>
      <c r="C63" s="89">
        <v>655000</v>
      </c>
      <c r="D63" s="93">
        <v>453345</v>
      </c>
    </row>
    <row r="64" spans="1:4" s="1" customFormat="1" ht="20.25" customHeight="1">
      <c r="A64" s="92">
        <v>2785950</v>
      </c>
      <c r="B64" s="118" t="s">
        <v>114</v>
      </c>
      <c r="C64" s="89">
        <v>1306000</v>
      </c>
      <c r="D64" s="89">
        <v>3668569</v>
      </c>
    </row>
    <row r="65" spans="1:4" s="1" customFormat="1" ht="20.25" customHeight="1">
      <c r="A65" s="92">
        <v>712269</v>
      </c>
      <c r="B65" s="118" t="s">
        <v>532</v>
      </c>
      <c r="C65" s="89">
        <v>42000</v>
      </c>
      <c r="D65" s="89">
        <v>341642</v>
      </c>
    </row>
    <row r="66" spans="1:4" s="1" customFormat="1" ht="20.25" customHeight="1">
      <c r="A66" s="92">
        <v>528906</v>
      </c>
      <c r="B66" s="118" t="s">
        <v>112</v>
      </c>
      <c r="C66" s="89">
        <v>242000</v>
      </c>
      <c r="D66" s="89">
        <v>443718</v>
      </c>
    </row>
    <row r="67" spans="1:4" s="1" customFormat="1" ht="20.25" customHeight="1">
      <c r="A67" s="92">
        <v>225076</v>
      </c>
      <c r="B67" s="118" t="s">
        <v>110</v>
      </c>
      <c r="C67" s="89">
        <v>2000</v>
      </c>
      <c r="D67" s="89">
        <v>311949</v>
      </c>
    </row>
    <row r="68" spans="1:4" s="1" customFormat="1" ht="20.25" customHeight="1">
      <c r="A68" s="92">
        <v>699564</v>
      </c>
      <c r="B68" s="118" t="s">
        <v>109</v>
      </c>
      <c r="C68" s="89">
        <v>31000</v>
      </c>
      <c r="D68" s="89">
        <v>435060</v>
      </c>
    </row>
    <row r="69" spans="1:4" s="1" customFormat="1" ht="20.25" customHeight="1">
      <c r="A69" s="92">
        <v>48200</v>
      </c>
      <c r="B69" s="118" t="s">
        <v>307</v>
      </c>
      <c r="C69" s="89">
        <v>10000</v>
      </c>
      <c r="D69" s="89">
        <v>8133</v>
      </c>
    </row>
    <row r="70" spans="1:4" s="1" customFormat="1" ht="20.25" customHeight="1">
      <c r="A70" s="92">
        <v>71868</v>
      </c>
      <c r="B70" s="118" t="s">
        <v>106</v>
      </c>
      <c r="C70" s="301" t="s">
        <v>89</v>
      </c>
      <c r="D70" s="89">
        <v>552373</v>
      </c>
    </row>
    <row r="71" spans="1:4" s="1" customFormat="1" ht="20.25" customHeight="1">
      <c r="A71" s="92">
        <v>390909</v>
      </c>
      <c r="B71" s="118" t="s">
        <v>531</v>
      </c>
      <c r="C71" s="89">
        <v>19000</v>
      </c>
      <c r="D71" s="89">
        <v>1929309</v>
      </c>
    </row>
    <row r="72" spans="1:4" s="1" customFormat="1" ht="20.25" customHeight="1">
      <c r="A72" s="92">
        <v>2092</v>
      </c>
      <c r="B72" s="118" t="s">
        <v>304</v>
      </c>
      <c r="C72" s="301" t="s">
        <v>89</v>
      </c>
      <c r="D72" s="89">
        <v>10764</v>
      </c>
    </row>
    <row r="73" spans="1:4" s="1" customFormat="1" ht="20.25" customHeight="1">
      <c r="A73" s="92">
        <v>225968</v>
      </c>
      <c r="B73" s="118" t="s">
        <v>103</v>
      </c>
      <c r="C73" s="89">
        <v>209000</v>
      </c>
      <c r="D73" s="89">
        <v>69024</v>
      </c>
    </row>
    <row r="74" spans="1:4" s="1" customFormat="1" ht="20.25" customHeight="1">
      <c r="A74" s="92">
        <v>214069</v>
      </c>
      <c r="B74" s="118" t="s">
        <v>220</v>
      </c>
      <c r="C74" s="89">
        <v>31000</v>
      </c>
      <c r="D74" s="89">
        <v>163475</v>
      </c>
    </row>
    <row r="75" spans="1:4" s="1" customFormat="1" ht="20.25" customHeight="1">
      <c r="A75" s="88" t="s">
        <v>89</v>
      </c>
      <c r="B75" s="118" t="s">
        <v>101</v>
      </c>
      <c r="C75" s="301" t="s">
        <v>89</v>
      </c>
      <c r="D75" s="89">
        <v>56356</v>
      </c>
    </row>
    <row r="76" spans="1:4" s="1" customFormat="1" ht="24" customHeight="1">
      <c r="A76" s="87">
        <f>SUM(A9:A33,A50:A74)</f>
        <v>60647316</v>
      </c>
      <c r="B76" s="168" t="s">
        <v>530</v>
      </c>
      <c r="C76" s="87">
        <f>SUM(C9:C33,C50:C74)</f>
        <v>38000000</v>
      </c>
      <c r="D76" s="87">
        <f>SUM(D9:D33,D50:D75)</f>
        <v>71999257</v>
      </c>
    </row>
    <row r="77" spans="1:4" s="1" customFormat="1" ht="21.75" customHeight="1">
      <c r="A77" s="277"/>
      <c r="B77" s="277"/>
      <c r="C77" s="277"/>
      <c r="D77" s="277"/>
    </row>
    <row r="78" spans="1:4" s="1" customFormat="1" ht="18" customHeight="1">
      <c r="A78" s="340" t="s">
        <v>529</v>
      </c>
      <c r="B78" s="339"/>
      <c r="C78" s="339"/>
      <c r="D78" s="339"/>
    </row>
    <row r="79" s="1" customFormat="1" ht="18" customHeight="1"/>
    <row r="80" spans="1:4" s="1" customFormat="1" ht="18" customHeight="1">
      <c r="A80" s="264"/>
      <c r="B80" s="264"/>
      <c r="C80" s="264"/>
      <c r="D80" s="264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7.25" customHeight="1">
      <c r="B94" s="127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</sheetData>
  <sheetProtection/>
  <mergeCells count="10">
    <mergeCell ref="A2:D2"/>
    <mergeCell ref="A43:D43"/>
    <mergeCell ref="A80:D80"/>
    <mergeCell ref="A77:D77"/>
    <mergeCell ref="A78:D78"/>
    <mergeCell ref="C7:C8"/>
    <mergeCell ref="D7:D8"/>
    <mergeCell ref="C48:C49"/>
    <mergeCell ref="D48:D49"/>
    <mergeCell ref="A34:D34"/>
  </mergeCells>
  <printOptions horizontalCentered="1"/>
  <pageMargins left="0.35433070866141736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5"/>
  <sheetViews>
    <sheetView showGridLines="0" rightToLeft="1" zoomScalePageLayoutView="0" workbookViewId="0" topLeftCell="A88">
      <selection activeCell="C96" sqref="C96"/>
    </sheetView>
  </sheetViews>
  <sheetFormatPr defaultColWidth="9.140625" defaultRowHeight="12.75"/>
  <cols>
    <col min="1" max="1" width="14.421875" style="0" customWidth="1"/>
    <col min="2" max="2" width="5.140625" style="0" customWidth="1"/>
    <col min="3" max="3" width="51.57421875" style="0" customWidth="1"/>
    <col min="4" max="4" width="13.140625" style="0" customWidth="1"/>
    <col min="5" max="5" width="12.57421875" style="0" customWidth="1"/>
  </cols>
  <sheetData>
    <row r="1" spans="1:5" s="1" customFormat="1" ht="22.5" customHeight="1">
      <c r="A1" s="84" t="s">
        <v>562</v>
      </c>
      <c r="B1" s="84"/>
      <c r="C1" s="84"/>
      <c r="D1" s="84"/>
      <c r="E1" s="84"/>
    </row>
    <row r="2" spans="1:5" s="1" customFormat="1" ht="16.5" customHeight="1">
      <c r="A2" s="126" t="s">
        <v>547</v>
      </c>
      <c r="B2" s="156"/>
      <c r="C2" s="156"/>
      <c r="D2" s="156"/>
      <c r="E2" s="156"/>
    </row>
    <row r="3" spans="1:5" s="1" customFormat="1" ht="16.5" customHeight="1">
      <c r="A3" s="126" t="s">
        <v>284</v>
      </c>
      <c r="B3" s="156"/>
      <c r="C3" s="156"/>
      <c r="D3" s="156"/>
      <c r="E3" s="156"/>
    </row>
    <row r="4" spans="1:5" s="1" customFormat="1" ht="16.5" customHeight="1">
      <c r="A4" s="109"/>
      <c r="B4" s="155"/>
      <c r="C4" s="109"/>
      <c r="D4" s="109"/>
      <c r="E4" s="163" t="s">
        <v>125</v>
      </c>
    </row>
    <row r="5" spans="1:5" s="1" customFormat="1" ht="18.75" customHeight="1">
      <c r="A5" s="196" t="s">
        <v>2</v>
      </c>
      <c r="B5" s="154"/>
      <c r="C5" s="153"/>
      <c r="D5" s="351" t="s">
        <v>78</v>
      </c>
      <c r="E5" s="350"/>
    </row>
    <row r="6" spans="1:5" s="1" customFormat="1" ht="16.5" customHeight="1">
      <c r="A6" s="192" t="s">
        <v>42</v>
      </c>
      <c r="B6" s="150" t="s">
        <v>3</v>
      </c>
      <c r="C6" s="356"/>
      <c r="D6" s="191" t="s">
        <v>4</v>
      </c>
      <c r="E6" s="191" t="s">
        <v>2</v>
      </c>
    </row>
    <row r="7" spans="1:5" s="1" customFormat="1" ht="16.5" customHeight="1">
      <c r="A7" s="190">
        <v>2013</v>
      </c>
      <c r="B7" s="148"/>
      <c r="C7" s="147"/>
      <c r="D7" s="188"/>
      <c r="E7" s="188"/>
    </row>
    <row r="8" spans="1:5" s="1" customFormat="1" ht="18" customHeight="1">
      <c r="A8" s="165"/>
      <c r="B8" s="145" t="s">
        <v>7</v>
      </c>
      <c r="C8" s="137" t="s">
        <v>229</v>
      </c>
      <c r="D8" s="165"/>
      <c r="E8" s="165"/>
    </row>
    <row r="9" spans="1:5" s="1" customFormat="1" ht="15.75" customHeight="1">
      <c r="A9" s="92">
        <v>1047964</v>
      </c>
      <c r="B9" s="33"/>
      <c r="C9" s="135" t="s">
        <v>159</v>
      </c>
      <c r="D9" s="92">
        <v>252000</v>
      </c>
      <c r="E9" s="92">
        <v>823648</v>
      </c>
    </row>
    <row r="10" spans="1:5" s="1" customFormat="1" ht="15.75" customHeight="1">
      <c r="A10" s="92">
        <v>4402411</v>
      </c>
      <c r="B10" s="33"/>
      <c r="C10" s="135" t="s">
        <v>325</v>
      </c>
      <c r="D10" s="92">
        <v>1352000</v>
      </c>
      <c r="E10" s="92">
        <v>1123189</v>
      </c>
    </row>
    <row r="11" spans="1:5" s="1" customFormat="1" ht="15.75" customHeight="1">
      <c r="A11" s="92">
        <v>73909</v>
      </c>
      <c r="B11" s="33"/>
      <c r="C11" s="135" t="s">
        <v>157</v>
      </c>
      <c r="D11" s="92">
        <v>87000</v>
      </c>
      <c r="E11" s="92">
        <v>147000</v>
      </c>
    </row>
    <row r="12" spans="1:5" s="1" customFormat="1" ht="15.75" customHeight="1">
      <c r="A12" s="92">
        <v>46927</v>
      </c>
      <c r="B12" s="33"/>
      <c r="C12" s="135" t="s">
        <v>228</v>
      </c>
      <c r="D12" s="92">
        <v>23000</v>
      </c>
      <c r="E12" s="92">
        <v>103122</v>
      </c>
    </row>
    <row r="13" spans="1:5" s="1" customFormat="1" ht="15.75" customHeight="1">
      <c r="A13" s="92">
        <v>138651</v>
      </c>
      <c r="B13" s="33"/>
      <c r="C13" s="135" t="s">
        <v>156</v>
      </c>
      <c r="D13" s="92">
        <v>65000</v>
      </c>
      <c r="E13" s="92">
        <v>71717</v>
      </c>
    </row>
    <row r="14" spans="1:5" s="1" customFormat="1" ht="15.75" customHeight="1">
      <c r="A14" s="92">
        <v>540980</v>
      </c>
      <c r="B14" s="33"/>
      <c r="C14" s="135" t="s">
        <v>155</v>
      </c>
      <c r="D14" s="92">
        <v>175000</v>
      </c>
      <c r="E14" s="92">
        <v>288473</v>
      </c>
    </row>
    <row r="15" spans="1:5" s="1" customFormat="1" ht="15.75" customHeight="1">
      <c r="A15" s="92">
        <v>1050404</v>
      </c>
      <c r="B15" s="33"/>
      <c r="C15" s="135" t="s">
        <v>154</v>
      </c>
      <c r="D15" s="92">
        <v>238000</v>
      </c>
      <c r="E15" s="92">
        <v>956654</v>
      </c>
    </row>
    <row r="16" spans="1:5" s="1" customFormat="1" ht="15.75" customHeight="1">
      <c r="A16" s="92">
        <v>1002</v>
      </c>
      <c r="B16" s="33"/>
      <c r="C16" s="135" t="s">
        <v>140</v>
      </c>
      <c r="D16" s="88" t="s">
        <v>89</v>
      </c>
      <c r="E16" s="92">
        <v>3221</v>
      </c>
    </row>
    <row r="17" spans="1:5" s="1" customFormat="1" ht="15.75" customHeight="1">
      <c r="A17" s="92">
        <v>27765</v>
      </c>
      <c r="B17" s="33"/>
      <c r="C17" s="162" t="s">
        <v>227</v>
      </c>
      <c r="D17" s="92">
        <v>16000</v>
      </c>
      <c r="E17" s="92">
        <v>536727</v>
      </c>
    </row>
    <row r="18" spans="1:5" s="1" customFormat="1" ht="15.75" customHeight="1">
      <c r="A18" s="92">
        <v>169700</v>
      </c>
      <c r="B18" s="33"/>
      <c r="C18" s="135" t="s">
        <v>136</v>
      </c>
      <c r="D18" s="92">
        <v>29000</v>
      </c>
      <c r="E18" s="88" t="s">
        <v>89</v>
      </c>
    </row>
    <row r="19" spans="1:5" s="1" customFormat="1" ht="15.75" customHeight="1">
      <c r="A19" s="92">
        <v>607000</v>
      </c>
      <c r="B19" s="33"/>
      <c r="C19" s="135" t="s">
        <v>314</v>
      </c>
      <c r="D19" s="92">
        <v>987000</v>
      </c>
      <c r="E19" s="92">
        <v>1356968</v>
      </c>
    </row>
    <row r="20" spans="1:5" s="1" customFormat="1" ht="15.75" customHeight="1">
      <c r="A20" s="92">
        <v>318128</v>
      </c>
      <c r="B20" s="33"/>
      <c r="C20" s="135" t="s">
        <v>121</v>
      </c>
      <c r="D20" s="92">
        <v>91000</v>
      </c>
      <c r="E20" s="92">
        <v>172000</v>
      </c>
    </row>
    <row r="21" spans="1:5" s="1" customFormat="1" ht="15.75" customHeight="1">
      <c r="A21" s="92">
        <v>712269</v>
      </c>
      <c r="B21" s="33"/>
      <c r="C21" s="135" t="s">
        <v>113</v>
      </c>
      <c r="D21" s="92">
        <v>42000</v>
      </c>
      <c r="E21" s="92">
        <v>341642</v>
      </c>
    </row>
    <row r="22" spans="1:5" s="1" customFormat="1" ht="15.75" customHeight="1">
      <c r="A22" s="92">
        <v>225076</v>
      </c>
      <c r="B22" s="33"/>
      <c r="C22" s="135" t="s">
        <v>110</v>
      </c>
      <c r="D22" s="92">
        <v>2000</v>
      </c>
      <c r="E22" s="92">
        <v>311949</v>
      </c>
    </row>
    <row r="23" spans="1:5" s="1" customFormat="1" ht="19.5" customHeight="1">
      <c r="A23" s="346">
        <f>SUM(A9:A22)</f>
        <v>9362186</v>
      </c>
      <c r="B23" s="131"/>
      <c r="C23" s="133" t="s">
        <v>225</v>
      </c>
      <c r="D23" s="346">
        <f>SUM(D9:D22)</f>
        <v>3359000</v>
      </c>
      <c r="E23" s="346">
        <f>SUM(E9:E22)</f>
        <v>6236310</v>
      </c>
    </row>
    <row r="24" spans="1:5" s="1" customFormat="1" ht="18" customHeight="1">
      <c r="A24" s="134"/>
      <c r="B24" s="138" t="s">
        <v>9</v>
      </c>
      <c r="C24" s="137" t="s">
        <v>222</v>
      </c>
      <c r="D24" s="134"/>
      <c r="E24" s="134"/>
    </row>
    <row r="25" spans="1:5" s="1" customFormat="1" ht="16.5" customHeight="1">
      <c r="A25" s="92">
        <v>1573213</v>
      </c>
      <c r="B25" s="33"/>
      <c r="C25" s="135" t="s">
        <v>153</v>
      </c>
      <c r="D25" s="92">
        <v>840000</v>
      </c>
      <c r="E25" s="92">
        <v>1154192</v>
      </c>
    </row>
    <row r="26" spans="1:5" s="1" customFormat="1" ht="16.5" customHeight="1">
      <c r="A26" s="92">
        <v>562664</v>
      </c>
      <c r="B26" s="33"/>
      <c r="C26" s="135" t="s">
        <v>148</v>
      </c>
      <c r="D26" s="92">
        <v>17000</v>
      </c>
      <c r="E26" s="92">
        <v>1463509</v>
      </c>
    </row>
    <row r="27" spans="1:5" s="1" customFormat="1" ht="16.5" customHeight="1">
      <c r="A27" s="92">
        <v>90505</v>
      </c>
      <c r="B27" s="33"/>
      <c r="C27" s="135" t="s">
        <v>138</v>
      </c>
      <c r="D27" s="92">
        <v>70000</v>
      </c>
      <c r="E27" s="92">
        <v>146905</v>
      </c>
    </row>
    <row r="28" spans="1:5" s="1" customFormat="1" ht="16.5" customHeight="1">
      <c r="A28" s="92">
        <v>1019324</v>
      </c>
      <c r="B28" s="33"/>
      <c r="C28" s="135" t="s">
        <v>119</v>
      </c>
      <c r="D28" s="92">
        <v>24000</v>
      </c>
      <c r="E28" s="92">
        <v>316941</v>
      </c>
    </row>
    <row r="29" spans="1:5" s="1" customFormat="1" ht="16.5" customHeight="1">
      <c r="A29" s="92">
        <v>390909</v>
      </c>
      <c r="B29" s="33"/>
      <c r="C29" s="135" t="s">
        <v>372</v>
      </c>
      <c r="D29" s="92">
        <v>19000</v>
      </c>
      <c r="E29" s="92">
        <v>1929309</v>
      </c>
    </row>
    <row r="30" spans="1:5" s="1" customFormat="1" ht="16.5" customHeight="1">
      <c r="A30" s="92">
        <v>214069</v>
      </c>
      <c r="B30" s="138"/>
      <c r="C30" s="135" t="s">
        <v>561</v>
      </c>
      <c r="D30" s="92">
        <v>31000</v>
      </c>
      <c r="E30" s="92">
        <v>163475</v>
      </c>
    </row>
    <row r="31" spans="1:5" s="1" customFormat="1" ht="19.5" customHeight="1">
      <c r="A31" s="346">
        <f>SUM(A25:A30)</f>
        <v>3850684</v>
      </c>
      <c r="B31" s="131"/>
      <c r="C31" s="133" t="s">
        <v>219</v>
      </c>
      <c r="D31" s="346">
        <f>SUM(D25:D30)</f>
        <v>1001000</v>
      </c>
      <c r="E31" s="346">
        <f>SUM(E25:E30)</f>
        <v>5174331</v>
      </c>
    </row>
    <row r="32" spans="1:5" s="1" customFormat="1" ht="18" customHeight="1">
      <c r="A32" s="134"/>
      <c r="B32" s="138" t="s">
        <v>10</v>
      </c>
      <c r="C32" s="137" t="s">
        <v>217</v>
      </c>
      <c r="D32" s="134"/>
      <c r="E32" s="134"/>
    </row>
    <row r="33" spans="1:5" s="1" customFormat="1" ht="15" customHeight="1">
      <c r="A33" s="92">
        <v>72000</v>
      </c>
      <c r="B33" s="138"/>
      <c r="C33" s="135" t="s">
        <v>560</v>
      </c>
      <c r="D33" s="92">
        <v>2000</v>
      </c>
      <c r="E33" s="92">
        <v>40000</v>
      </c>
    </row>
    <row r="34" spans="1:5" s="1" customFormat="1" ht="15" customHeight="1">
      <c r="A34" s="92">
        <v>4689</v>
      </c>
      <c r="B34" s="136"/>
      <c r="C34" s="135" t="s">
        <v>559</v>
      </c>
      <c r="D34" s="92">
        <v>7000</v>
      </c>
      <c r="E34" s="92">
        <v>985</v>
      </c>
    </row>
    <row r="35" spans="1:5" s="1" customFormat="1" ht="15" customHeight="1">
      <c r="A35" s="92">
        <v>9486</v>
      </c>
      <c r="B35" s="136"/>
      <c r="C35" s="135" t="s">
        <v>216</v>
      </c>
      <c r="D35" s="88" t="s">
        <v>89</v>
      </c>
      <c r="E35" s="92">
        <v>9087</v>
      </c>
    </row>
    <row r="36" spans="1:5" s="1" customFormat="1" ht="15" customHeight="1">
      <c r="A36" s="92">
        <v>281803</v>
      </c>
      <c r="B36" s="136"/>
      <c r="C36" s="135" t="s">
        <v>215</v>
      </c>
      <c r="D36" s="92">
        <v>311000</v>
      </c>
      <c r="E36" s="92">
        <v>316904</v>
      </c>
    </row>
    <row r="37" spans="1:5" s="1" customFormat="1" ht="15" customHeight="1">
      <c r="A37" s="92">
        <v>8731880</v>
      </c>
      <c r="B37" s="33"/>
      <c r="C37" s="161" t="s">
        <v>146</v>
      </c>
      <c r="D37" s="92">
        <v>2992000</v>
      </c>
      <c r="E37" s="92">
        <v>11097224</v>
      </c>
    </row>
    <row r="38" spans="1:5" s="1" customFormat="1" ht="15" customHeight="1">
      <c r="A38" s="92">
        <v>6240157</v>
      </c>
      <c r="B38" s="33"/>
      <c r="C38" s="161" t="s">
        <v>134</v>
      </c>
      <c r="D38" s="92">
        <v>4498000</v>
      </c>
      <c r="E38" s="92">
        <v>6619333</v>
      </c>
    </row>
    <row r="39" spans="1:5" s="1" customFormat="1" ht="15" customHeight="1">
      <c r="A39" s="92">
        <v>39732</v>
      </c>
      <c r="B39" s="33"/>
      <c r="C39" s="135" t="s">
        <v>130</v>
      </c>
      <c r="D39" s="88" t="s">
        <v>89</v>
      </c>
      <c r="E39" s="92">
        <v>8291</v>
      </c>
    </row>
    <row r="40" spans="1:5" s="1" customFormat="1" ht="15" customHeight="1">
      <c r="A40" s="92">
        <v>1398820</v>
      </c>
      <c r="B40" s="33"/>
      <c r="C40" s="135" t="s">
        <v>214</v>
      </c>
      <c r="D40" s="92">
        <v>348000</v>
      </c>
      <c r="E40" s="92">
        <v>1128707</v>
      </c>
    </row>
    <row r="41" spans="1:5" s="1" customFormat="1" ht="15" customHeight="1">
      <c r="A41" s="92">
        <v>17722</v>
      </c>
      <c r="B41" s="33"/>
      <c r="C41" s="135" t="s">
        <v>368</v>
      </c>
      <c r="D41" s="92">
        <v>52000</v>
      </c>
      <c r="E41" s="92">
        <v>40678</v>
      </c>
    </row>
    <row r="42" spans="1:5" s="1" customFormat="1" ht="15" customHeight="1">
      <c r="A42" s="92">
        <v>9132</v>
      </c>
      <c r="B42" s="33"/>
      <c r="C42" s="135" t="s">
        <v>367</v>
      </c>
      <c r="D42" s="92">
        <v>10000</v>
      </c>
      <c r="E42" s="88" t="s">
        <v>89</v>
      </c>
    </row>
    <row r="43" spans="1:5" s="1" customFormat="1" ht="15" customHeight="1">
      <c r="A43" s="92">
        <v>296711</v>
      </c>
      <c r="B43" s="33"/>
      <c r="C43" s="135" t="s">
        <v>116</v>
      </c>
      <c r="D43" s="88" t="s">
        <v>89</v>
      </c>
      <c r="E43" s="92">
        <v>90945</v>
      </c>
    </row>
    <row r="44" spans="1:5" s="1" customFormat="1" ht="15" customHeight="1">
      <c r="A44" s="92">
        <v>307472</v>
      </c>
      <c r="B44" s="33"/>
      <c r="C44" s="135" t="s">
        <v>115</v>
      </c>
      <c r="D44" s="92">
        <v>655000</v>
      </c>
      <c r="E44" s="92">
        <v>453345</v>
      </c>
    </row>
    <row r="45" spans="1:5" s="1" customFormat="1" ht="15" customHeight="1">
      <c r="A45" s="92">
        <v>1987800</v>
      </c>
      <c r="B45" s="33"/>
      <c r="C45" s="135" t="s">
        <v>210</v>
      </c>
      <c r="D45" s="92">
        <v>1063000</v>
      </c>
      <c r="E45" s="92">
        <v>2011905</v>
      </c>
    </row>
    <row r="46" spans="1:5" s="1" customFormat="1" ht="15" customHeight="1">
      <c r="A46" s="92">
        <v>48200</v>
      </c>
      <c r="B46" s="33"/>
      <c r="C46" s="135" t="s">
        <v>558</v>
      </c>
      <c r="D46" s="92">
        <v>10000</v>
      </c>
      <c r="E46" s="92">
        <v>8133</v>
      </c>
    </row>
    <row r="47" spans="1:5" s="1" customFormat="1" ht="15" customHeight="1">
      <c r="A47" s="92">
        <v>2092</v>
      </c>
      <c r="B47" s="33"/>
      <c r="C47" s="135" t="s">
        <v>304</v>
      </c>
      <c r="D47" s="88" t="s">
        <v>89</v>
      </c>
      <c r="E47" s="92">
        <v>10764</v>
      </c>
    </row>
    <row r="48" spans="1:5" s="1" customFormat="1" ht="17.25" customHeight="1">
      <c r="A48" s="344">
        <f>SUM(A33:A47)</f>
        <v>19447696</v>
      </c>
      <c r="B48" s="131"/>
      <c r="C48" s="130" t="s">
        <v>209</v>
      </c>
      <c r="D48" s="344">
        <f>SUM(D33:D47)</f>
        <v>9948000</v>
      </c>
      <c r="E48" s="344">
        <f>SUM(E33:E47)</f>
        <v>21836301</v>
      </c>
    </row>
    <row r="49" spans="1:5" s="1" customFormat="1" ht="19.5" customHeight="1">
      <c r="A49"/>
      <c r="B49"/>
      <c r="C49" s="63" t="s">
        <v>557</v>
      </c>
      <c r="D49"/>
      <c r="E49"/>
    </row>
    <row r="50" spans="1:5" s="1" customFormat="1" ht="14.25" customHeight="1">
      <c r="A50"/>
      <c r="B50"/>
      <c r="C50"/>
      <c r="D50"/>
      <c r="E50"/>
    </row>
    <row r="51" spans="1:5" s="1" customFormat="1" ht="21.75" customHeight="1">
      <c r="A51" s="84" t="s">
        <v>548</v>
      </c>
      <c r="B51" s="84"/>
      <c r="C51" s="84"/>
      <c r="D51" s="84"/>
      <c r="E51" s="84"/>
    </row>
    <row r="52" spans="1:5" s="1" customFormat="1" ht="19.5" customHeight="1">
      <c r="A52" s="126" t="s">
        <v>547</v>
      </c>
      <c r="B52" s="354"/>
      <c r="C52" s="353"/>
      <c r="D52" s="352"/>
      <c r="E52" s="352"/>
    </row>
    <row r="53" spans="1:5" s="1" customFormat="1" ht="19.5" customHeight="1">
      <c r="A53" s="126" t="s">
        <v>284</v>
      </c>
      <c r="B53" s="156"/>
      <c r="C53" s="156"/>
      <c r="D53" s="156"/>
      <c r="E53" s="156"/>
    </row>
    <row r="54" spans="1:5" s="1" customFormat="1" ht="18" customHeight="1">
      <c r="A54" s="109"/>
      <c r="B54" s="155"/>
      <c r="C54" s="109"/>
      <c r="D54" s="109"/>
      <c r="E54" s="163" t="s">
        <v>125</v>
      </c>
    </row>
    <row r="55" spans="1:5" s="1" customFormat="1" ht="18" customHeight="1">
      <c r="A55" s="196" t="s">
        <v>2</v>
      </c>
      <c r="B55" s="154"/>
      <c r="C55" s="153"/>
      <c r="D55" s="351" t="s">
        <v>78</v>
      </c>
      <c r="E55" s="350"/>
    </row>
    <row r="56" spans="1:5" s="1" customFormat="1" ht="18" customHeight="1">
      <c r="A56" s="192" t="s">
        <v>42</v>
      </c>
      <c r="B56" s="150" t="s">
        <v>3</v>
      </c>
      <c r="C56" s="356"/>
      <c r="D56" s="191" t="s">
        <v>4</v>
      </c>
      <c r="E56" s="191" t="s">
        <v>2</v>
      </c>
    </row>
    <row r="57" spans="1:5" s="1" customFormat="1" ht="18" customHeight="1">
      <c r="A57" s="190">
        <v>2013</v>
      </c>
      <c r="B57" s="148"/>
      <c r="C57" s="147"/>
      <c r="D57" s="188"/>
      <c r="E57" s="188"/>
    </row>
    <row r="58" spans="1:5" s="1" customFormat="1" ht="19.5" customHeight="1">
      <c r="A58" s="165"/>
      <c r="B58" s="145" t="s">
        <v>11</v>
      </c>
      <c r="C58" s="137" t="s">
        <v>208</v>
      </c>
      <c r="D58" s="165"/>
      <c r="E58" s="165"/>
    </row>
    <row r="59" spans="1:5" s="1" customFormat="1" ht="19.5" customHeight="1">
      <c r="A59" s="92">
        <v>8907913</v>
      </c>
      <c r="B59" s="33"/>
      <c r="C59" s="135" t="s">
        <v>147</v>
      </c>
      <c r="D59" s="92">
        <v>12630000</v>
      </c>
      <c r="E59" s="92">
        <v>10390602</v>
      </c>
    </row>
    <row r="60" spans="1:5" s="1" customFormat="1" ht="20.25" customHeight="1">
      <c r="A60" s="346">
        <f>SUM(A58:A59)</f>
        <v>8907913</v>
      </c>
      <c r="B60" s="131"/>
      <c r="C60" s="133" t="s">
        <v>207</v>
      </c>
      <c r="D60" s="346">
        <f>SUM(D58:D59)</f>
        <v>12630000</v>
      </c>
      <c r="E60" s="346">
        <f>SUM(E58:E59)</f>
        <v>10390602</v>
      </c>
    </row>
    <row r="61" spans="1:5" s="1" customFormat="1" ht="20.25" customHeight="1">
      <c r="A61" s="134"/>
      <c r="B61" s="138" t="s">
        <v>12</v>
      </c>
      <c r="C61" s="137" t="s">
        <v>206</v>
      </c>
      <c r="D61" s="134"/>
      <c r="E61" s="134"/>
    </row>
    <row r="62" spans="1:5" s="1" customFormat="1" ht="18.75" customHeight="1">
      <c r="A62" s="92">
        <v>1011126</v>
      </c>
      <c r="B62" s="33"/>
      <c r="C62" s="135" t="s">
        <v>145</v>
      </c>
      <c r="D62" s="92">
        <v>66000</v>
      </c>
      <c r="E62" s="92">
        <v>1686319</v>
      </c>
    </row>
    <row r="63" spans="1:5" s="1" customFormat="1" ht="18.75" customHeight="1">
      <c r="A63" s="92">
        <v>111745</v>
      </c>
      <c r="B63" s="33"/>
      <c r="C63" s="135" t="s">
        <v>135</v>
      </c>
      <c r="D63" s="92">
        <v>11000</v>
      </c>
      <c r="E63" s="92">
        <v>151765</v>
      </c>
    </row>
    <row r="64" spans="1:5" s="1" customFormat="1" ht="18.75" customHeight="1">
      <c r="A64" s="92">
        <v>798150</v>
      </c>
      <c r="B64" s="33"/>
      <c r="C64" s="135" t="s">
        <v>556</v>
      </c>
      <c r="D64" s="92">
        <v>243000</v>
      </c>
      <c r="E64" s="92">
        <v>1656664</v>
      </c>
    </row>
    <row r="65" spans="1:5" s="1" customFormat="1" ht="18.75" customHeight="1">
      <c r="A65" s="92">
        <v>71868</v>
      </c>
      <c r="B65" s="33"/>
      <c r="C65" s="135" t="s">
        <v>106</v>
      </c>
      <c r="D65" s="88" t="s">
        <v>89</v>
      </c>
      <c r="E65" s="92">
        <v>552373</v>
      </c>
    </row>
    <row r="66" spans="1:5" s="1" customFormat="1" ht="20.25" customHeight="1">
      <c r="A66" s="344">
        <f>SUM(A62:A65)</f>
        <v>1992889</v>
      </c>
      <c r="B66" s="131"/>
      <c r="C66" s="130" t="s">
        <v>203</v>
      </c>
      <c r="D66" s="344">
        <f>SUM(D62:D64)</f>
        <v>320000</v>
      </c>
      <c r="E66" s="344">
        <f>SUM(E62:E65)</f>
        <v>4047121</v>
      </c>
    </row>
    <row r="67" spans="1:5" s="1" customFormat="1" ht="20.25" customHeight="1">
      <c r="A67" s="134"/>
      <c r="B67" s="138" t="s">
        <v>16</v>
      </c>
      <c r="C67" s="137" t="s">
        <v>202</v>
      </c>
      <c r="D67" s="134"/>
      <c r="E67" s="134"/>
    </row>
    <row r="68" spans="1:5" s="1" customFormat="1" ht="18" customHeight="1">
      <c r="A68" s="92">
        <v>3537730</v>
      </c>
      <c r="B68" s="33"/>
      <c r="C68" s="135" t="s">
        <v>159</v>
      </c>
      <c r="D68" s="92">
        <v>3028000</v>
      </c>
      <c r="E68" s="92">
        <v>3979242</v>
      </c>
    </row>
    <row r="69" spans="1:5" s="1" customFormat="1" ht="18" customHeight="1">
      <c r="A69" s="92">
        <v>1101506</v>
      </c>
      <c r="B69" s="33"/>
      <c r="C69" s="135" t="s">
        <v>200</v>
      </c>
      <c r="D69" s="92">
        <v>982000</v>
      </c>
      <c r="E69" s="92">
        <v>1434521</v>
      </c>
    </row>
    <row r="70" spans="1:5" s="1" customFormat="1" ht="18" customHeight="1">
      <c r="A70" s="92">
        <v>4909025</v>
      </c>
      <c r="B70" s="33"/>
      <c r="C70" s="135" t="s">
        <v>555</v>
      </c>
      <c r="D70" s="92">
        <v>1991000</v>
      </c>
      <c r="E70" s="92">
        <v>7552187</v>
      </c>
    </row>
    <row r="71" spans="1:5" s="1" customFormat="1" ht="18" customHeight="1">
      <c r="A71" s="92">
        <v>86736</v>
      </c>
      <c r="B71" s="33"/>
      <c r="C71" s="135" t="s">
        <v>554</v>
      </c>
      <c r="D71" s="92">
        <v>112000</v>
      </c>
      <c r="E71" s="92">
        <v>39077</v>
      </c>
    </row>
    <row r="72" spans="1:5" s="1" customFormat="1" ht="18" customHeight="1">
      <c r="A72" s="92">
        <v>1737492</v>
      </c>
      <c r="B72" s="146"/>
      <c r="C72" s="135" t="s">
        <v>139</v>
      </c>
      <c r="D72" s="92">
        <v>2467000</v>
      </c>
      <c r="E72" s="92">
        <v>1968371</v>
      </c>
    </row>
    <row r="73" spans="1:5" s="1" customFormat="1" ht="18" customHeight="1">
      <c r="A73" s="92">
        <v>528906</v>
      </c>
      <c r="B73" s="146"/>
      <c r="C73" s="135" t="s">
        <v>553</v>
      </c>
      <c r="D73" s="92">
        <v>242000</v>
      </c>
      <c r="E73" s="92">
        <v>443718</v>
      </c>
    </row>
    <row r="74" spans="1:5" s="1" customFormat="1" ht="20.25" customHeight="1">
      <c r="A74" s="346">
        <f>SUM(A68:A73)</f>
        <v>11901395</v>
      </c>
      <c r="B74" s="160"/>
      <c r="C74" s="133" t="s">
        <v>196</v>
      </c>
      <c r="D74" s="346">
        <f>SUM(D68:D73)</f>
        <v>8822000</v>
      </c>
      <c r="E74" s="346">
        <f>SUM(E68:E73)</f>
        <v>15417116</v>
      </c>
    </row>
    <row r="75" spans="1:5" s="1" customFormat="1" ht="19.5" customHeight="1">
      <c r="A75" s="134"/>
      <c r="B75" s="138" t="s">
        <v>47</v>
      </c>
      <c r="C75" s="355" t="s">
        <v>552</v>
      </c>
      <c r="D75" s="134"/>
      <c r="E75" s="134"/>
    </row>
    <row r="76" spans="1:5" s="1" customFormat="1" ht="18" customHeight="1">
      <c r="A76" s="92">
        <v>20122</v>
      </c>
      <c r="B76" s="138"/>
      <c r="C76" s="135" t="s">
        <v>551</v>
      </c>
      <c r="D76" s="92">
        <v>20000</v>
      </c>
      <c r="E76" s="92">
        <v>20000</v>
      </c>
    </row>
    <row r="77" spans="1:5" s="1" customFormat="1" ht="18" customHeight="1">
      <c r="A77" s="92">
        <v>83792</v>
      </c>
      <c r="B77" s="33"/>
      <c r="C77" s="135" t="s">
        <v>152</v>
      </c>
      <c r="D77" s="92">
        <v>62000</v>
      </c>
      <c r="E77" s="92">
        <v>974314</v>
      </c>
    </row>
    <row r="78" spans="1:5" s="1" customFormat="1" ht="18" customHeight="1">
      <c r="A78" s="92">
        <v>34118</v>
      </c>
      <c r="B78" s="33"/>
      <c r="C78" s="135" t="s">
        <v>188</v>
      </c>
      <c r="D78" s="92">
        <v>25000</v>
      </c>
      <c r="E78" s="92">
        <v>13893</v>
      </c>
    </row>
    <row r="79" spans="1:5" s="1" customFormat="1" ht="18" customHeight="1">
      <c r="A79" s="92">
        <v>117675</v>
      </c>
      <c r="B79" s="33"/>
      <c r="C79" s="135" t="s">
        <v>187</v>
      </c>
      <c r="D79" s="92">
        <v>13000</v>
      </c>
      <c r="E79" s="92">
        <v>90415</v>
      </c>
    </row>
    <row r="80" spans="1:5" s="1" customFormat="1" ht="18" customHeight="1">
      <c r="A80" s="92">
        <v>308448</v>
      </c>
      <c r="B80" s="33"/>
      <c r="C80" s="135" t="s">
        <v>131</v>
      </c>
      <c r="D80" s="92">
        <v>25000</v>
      </c>
      <c r="E80" s="92">
        <v>496010</v>
      </c>
    </row>
    <row r="81" spans="1:5" s="1" customFormat="1" ht="18" customHeight="1">
      <c r="A81" s="92">
        <v>1907251</v>
      </c>
      <c r="B81" s="33"/>
      <c r="C81" s="135" t="s">
        <v>122</v>
      </c>
      <c r="D81" s="92">
        <v>643000</v>
      </c>
      <c r="E81" s="92">
        <v>2145283</v>
      </c>
    </row>
    <row r="82" spans="1:5" s="1" customFormat="1" ht="18" customHeight="1">
      <c r="A82" s="92">
        <v>28096</v>
      </c>
      <c r="B82" s="33"/>
      <c r="C82" s="135" t="s">
        <v>186</v>
      </c>
      <c r="D82" s="88" t="s">
        <v>89</v>
      </c>
      <c r="E82" s="88" t="s">
        <v>89</v>
      </c>
    </row>
    <row r="83" spans="1:5" s="1" customFormat="1" ht="18" customHeight="1">
      <c r="A83" s="92">
        <v>156335</v>
      </c>
      <c r="B83" s="33"/>
      <c r="C83" s="135" t="s">
        <v>118</v>
      </c>
      <c r="D83" s="92">
        <v>58000</v>
      </c>
      <c r="E83" s="92">
        <v>87532</v>
      </c>
    </row>
    <row r="84" spans="1:5" s="1" customFormat="1" ht="18" customHeight="1">
      <c r="A84" s="92">
        <v>195000</v>
      </c>
      <c r="B84" s="33"/>
      <c r="C84" s="135" t="s">
        <v>550</v>
      </c>
      <c r="D84" s="88">
        <v>195000</v>
      </c>
      <c r="E84" s="92">
        <v>165000</v>
      </c>
    </row>
    <row r="85" spans="1:5" s="1" customFormat="1" ht="18" customHeight="1">
      <c r="A85" s="92">
        <v>699564</v>
      </c>
      <c r="B85" s="33"/>
      <c r="C85" s="135" t="s">
        <v>349</v>
      </c>
      <c r="D85" s="92">
        <v>31000</v>
      </c>
      <c r="E85" s="92">
        <v>435059</v>
      </c>
    </row>
    <row r="86" spans="1:5" s="1" customFormat="1" ht="19.5" customHeight="1">
      <c r="A86" s="346">
        <f>SUM(A76:A85)</f>
        <v>3550401</v>
      </c>
      <c r="B86" s="131"/>
      <c r="C86" s="133" t="s">
        <v>185</v>
      </c>
      <c r="D86" s="346">
        <f>SUM(D76:D85)</f>
        <v>1072000</v>
      </c>
      <c r="E86" s="346">
        <f>SUM(E76:E85)</f>
        <v>4427506</v>
      </c>
    </row>
    <row r="87" spans="1:5" s="1" customFormat="1" ht="19.5" customHeight="1">
      <c r="A87" s="134"/>
      <c r="B87" s="138" t="s">
        <v>17</v>
      </c>
      <c r="C87" s="137" t="s">
        <v>184</v>
      </c>
      <c r="D87" s="134"/>
      <c r="E87" s="134"/>
    </row>
    <row r="88" spans="1:5" s="1" customFormat="1" ht="19.5" customHeight="1">
      <c r="A88" s="92">
        <v>19900</v>
      </c>
      <c r="B88" s="33"/>
      <c r="C88" s="135" t="s">
        <v>150</v>
      </c>
      <c r="D88" s="92">
        <v>26000</v>
      </c>
      <c r="E88" s="92">
        <v>36383</v>
      </c>
    </row>
    <row r="89" spans="1:5" s="1" customFormat="1" ht="19.5" customHeight="1">
      <c r="A89" s="344">
        <f>SUM(A88:A88)</f>
        <v>19900</v>
      </c>
      <c r="B89" s="131"/>
      <c r="C89" s="130" t="s">
        <v>182</v>
      </c>
      <c r="D89" s="344">
        <f>SUM(D88:D88)</f>
        <v>26000</v>
      </c>
      <c r="E89" s="344">
        <f>SUM(E88:E88)</f>
        <v>36383</v>
      </c>
    </row>
    <row r="90" s="1" customFormat="1" ht="20.25" customHeight="1"/>
    <row r="91" s="1" customFormat="1" ht="19.5" customHeight="1">
      <c r="C91" s="292" t="s">
        <v>549</v>
      </c>
    </row>
    <row r="92" spans="1:5" s="1" customFormat="1" ht="19.5" customHeight="1">
      <c r="A92"/>
      <c r="B92"/>
      <c r="C92" s="63"/>
      <c r="D92"/>
      <c r="E92"/>
    </row>
    <row r="93" spans="1:5" s="1" customFormat="1" ht="19.5" customHeight="1">
      <c r="A93"/>
      <c r="B93"/>
      <c r="C93"/>
      <c r="D93"/>
      <c r="E93"/>
    </row>
    <row r="94" spans="1:5" s="1" customFormat="1" ht="19.5" customHeight="1">
      <c r="A94" s="84" t="s">
        <v>548</v>
      </c>
      <c r="B94" s="84"/>
      <c r="C94" s="84"/>
      <c r="D94" s="84"/>
      <c r="E94" s="84"/>
    </row>
    <row r="95" spans="1:5" s="1" customFormat="1" ht="19.5" customHeight="1">
      <c r="A95" s="126" t="s">
        <v>547</v>
      </c>
      <c r="B95" s="354"/>
      <c r="C95" s="353"/>
      <c r="D95" s="352"/>
      <c r="E95" s="352"/>
    </row>
    <row r="96" spans="1:5" s="1" customFormat="1" ht="19.5" customHeight="1">
      <c r="A96" s="126" t="s">
        <v>284</v>
      </c>
      <c r="B96" s="156"/>
      <c r="C96" s="156"/>
      <c r="D96" s="156"/>
      <c r="E96" s="156"/>
    </row>
    <row r="97" spans="1:5" s="1" customFormat="1" ht="19.5" customHeight="1">
      <c r="A97" s="109"/>
      <c r="B97" s="155"/>
      <c r="C97" s="109"/>
      <c r="D97" s="109"/>
      <c r="E97" s="163" t="s">
        <v>125</v>
      </c>
    </row>
    <row r="98" spans="1:5" s="1" customFormat="1" ht="18" customHeight="1">
      <c r="A98" s="196" t="s">
        <v>2</v>
      </c>
      <c r="B98" s="154"/>
      <c r="C98" s="153"/>
      <c r="D98" s="351" t="s">
        <v>78</v>
      </c>
      <c r="E98" s="350"/>
    </row>
    <row r="99" spans="1:5" s="1" customFormat="1" ht="18" customHeight="1">
      <c r="A99" s="192" t="s">
        <v>42</v>
      </c>
      <c r="B99" s="150" t="s">
        <v>3</v>
      </c>
      <c r="C99" s="149"/>
      <c r="D99" s="191" t="s">
        <v>4</v>
      </c>
      <c r="E99" s="191" t="s">
        <v>2</v>
      </c>
    </row>
    <row r="100" spans="1:5" s="1" customFormat="1" ht="18" customHeight="1">
      <c r="A100" s="190">
        <v>2013</v>
      </c>
      <c r="B100" s="148"/>
      <c r="C100" s="155"/>
      <c r="D100" s="188"/>
      <c r="E100" s="188"/>
    </row>
    <row r="101" spans="1:5" s="1" customFormat="1" ht="18" customHeight="1">
      <c r="A101" s="134"/>
      <c r="B101" s="145" t="s">
        <v>19</v>
      </c>
      <c r="C101" s="137" t="s">
        <v>181</v>
      </c>
      <c r="D101" s="134"/>
      <c r="E101" s="134"/>
    </row>
    <row r="102" spans="1:5" s="1" customFormat="1" ht="18" customHeight="1">
      <c r="A102" s="92">
        <v>14000</v>
      </c>
      <c r="B102" s="145"/>
      <c r="C102" s="135" t="s">
        <v>546</v>
      </c>
      <c r="D102" s="92">
        <v>14000</v>
      </c>
      <c r="E102" s="92">
        <v>14000</v>
      </c>
    </row>
    <row r="103" spans="1:5" s="1" customFormat="1" ht="18" customHeight="1">
      <c r="A103" s="92">
        <v>524019</v>
      </c>
      <c r="B103" s="33"/>
      <c r="C103" s="135" t="s">
        <v>149</v>
      </c>
      <c r="D103" s="92">
        <v>305000</v>
      </c>
      <c r="E103" s="92">
        <v>1791067</v>
      </c>
    </row>
    <row r="104" spans="1:5" s="1" customFormat="1" ht="18" customHeight="1">
      <c r="A104" s="344">
        <f>SUM(A102:A103)</f>
        <v>538019</v>
      </c>
      <c r="B104" s="131"/>
      <c r="C104" s="345" t="s">
        <v>179</v>
      </c>
      <c r="D104" s="344">
        <f>SUM(D102:D103)</f>
        <v>319000</v>
      </c>
      <c r="E104" s="344">
        <f>SUM(E102:E103)</f>
        <v>1805067</v>
      </c>
    </row>
    <row r="105" spans="1:5" s="1" customFormat="1" ht="20.25" customHeight="1">
      <c r="A105" s="336"/>
      <c r="B105" s="138" t="s">
        <v>22</v>
      </c>
      <c r="C105" s="140" t="s">
        <v>175</v>
      </c>
      <c r="D105" s="336"/>
      <c r="E105" s="336"/>
    </row>
    <row r="106" spans="1:5" s="1" customFormat="1" ht="20.25" customHeight="1">
      <c r="A106" s="92">
        <v>507122</v>
      </c>
      <c r="B106" s="138"/>
      <c r="C106" s="135" t="s">
        <v>174</v>
      </c>
      <c r="D106" s="92">
        <v>170880</v>
      </c>
      <c r="E106" s="92">
        <v>478373</v>
      </c>
    </row>
    <row r="107" spans="1:5" s="1" customFormat="1" ht="20.25" customHeight="1">
      <c r="A107" s="92">
        <v>3604</v>
      </c>
      <c r="B107" s="138"/>
      <c r="C107" s="135" t="s">
        <v>173</v>
      </c>
      <c r="D107" s="315">
        <v>6120</v>
      </c>
      <c r="E107" s="92">
        <v>30671</v>
      </c>
    </row>
    <row r="108" spans="1:5" s="1" customFormat="1" ht="20.25" customHeight="1">
      <c r="A108" s="303">
        <v>225968</v>
      </c>
      <c r="C108" s="135" t="s">
        <v>103</v>
      </c>
      <c r="D108" s="349">
        <v>209000</v>
      </c>
      <c r="E108" s="303">
        <v>69025</v>
      </c>
    </row>
    <row r="109" spans="1:5" s="1" customFormat="1" ht="20.25" customHeight="1">
      <c r="A109" s="92">
        <f>SUM(A106:A108)</f>
        <v>736694</v>
      </c>
      <c r="B109" s="131"/>
      <c r="C109" s="130" t="s">
        <v>171</v>
      </c>
      <c r="D109" s="92">
        <f>SUM(D106:D108)</f>
        <v>386000</v>
      </c>
      <c r="E109" s="92">
        <f>SUM(E106:E108)</f>
        <v>578069</v>
      </c>
    </row>
    <row r="110" spans="1:5" s="1" customFormat="1" ht="20.25" customHeight="1">
      <c r="A110" s="134"/>
      <c r="B110" s="138" t="s">
        <v>24</v>
      </c>
      <c r="C110" s="137" t="s">
        <v>170</v>
      </c>
      <c r="D110" s="134"/>
      <c r="E110" s="134"/>
    </row>
    <row r="111" spans="1:5" s="1" customFormat="1" ht="20.25" customHeight="1">
      <c r="A111" s="88"/>
      <c r="B111" s="138"/>
      <c r="C111" s="162" t="s">
        <v>545</v>
      </c>
      <c r="D111" s="348"/>
      <c r="E111" s="348"/>
    </row>
    <row r="112" spans="1:5" s="1" customFormat="1" ht="20.25" customHeight="1">
      <c r="A112" s="92">
        <v>23000</v>
      </c>
      <c r="B112" s="347"/>
      <c r="C112" s="162" t="s">
        <v>544</v>
      </c>
      <c r="D112" s="88" t="s">
        <v>89</v>
      </c>
      <c r="E112" s="92">
        <v>10233</v>
      </c>
    </row>
    <row r="113" spans="1:5" s="1" customFormat="1" ht="20.25" customHeight="1">
      <c r="A113" s="92">
        <v>22128</v>
      </c>
      <c r="B113" s="138"/>
      <c r="C113" s="162" t="s">
        <v>543</v>
      </c>
      <c r="D113" s="88" t="s">
        <v>89</v>
      </c>
      <c r="E113" s="88" t="s">
        <v>89</v>
      </c>
    </row>
    <row r="114" spans="1:5" s="1" customFormat="1" ht="19.5" customHeight="1">
      <c r="A114" s="92">
        <v>139189</v>
      </c>
      <c r="B114" s="33"/>
      <c r="C114" s="135" t="s">
        <v>151</v>
      </c>
      <c r="D114" s="92">
        <v>17000</v>
      </c>
      <c r="E114" s="92">
        <v>224035</v>
      </c>
    </row>
    <row r="115" spans="1:5" s="1" customFormat="1" ht="19.5" customHeight="1">
      <c r="A115" s="92">
        <v>27225</v>
      </c>
      <c r="B115" s="33"/>
      <c r="C115" s="135" t="s">
        <v>123</v>
      </c>
      <c r="D115" s="88" t="s">
        <v>89</v>
      </c>
      <c r="E115" s="92">
        <v>1438839</v>
      </c>
    </row>
    <row r="116" spans="1:5" s="1" customFormat="1" ht="19.5" customHeight="1">
      <c r="A116" s="92">
        <v>127997</v>
      </c>
      <c r="B116" s="33"/>
      <c r="C116" s="135" t="s">
        <v>542</v>
      </c>
      <c r="D116" s="92">
        <v>100000</v>
      </c>
      <c r="E116" s="92">
        <v>320988</v>
      </c>
    </row>
    <row r="117" spans="1:5" s="1" customFormat="1" ht="19.5" customHeight="1">
      <c r="A117" s="88" t="s">
        <v>89</v>
      </c>
      <c r="B117" s="33"/>
      <c r="C117" s="135" t="s">
        <v>330</v>
      </c>
      <c r="D117" s="88" t="s">
        <v>89</v>
      </c>
      <c r="E117" s="92">
        <v>56356</v>
      </c>
    </row>
    <row r="118" spans="1:5" s="1" customFormat="1" ht="23.25" customHeight="1">
      <c r="A118" s="346">
        <f>SUM(A112:A116)</f>
        <v>339539</v>
      </c>
      <c r="B118" s="61"/>
      <c r="C118" s="133" t="s">
        <v>169</v>
      </c>
      <c r="D118" s="346">
        <f>SUM(D112:D116)</f>
        <v>117000</v>
      </c>
      <c r="E118" s="346">
        <f>SUM(E112:E117)</f>
        <v>2050451</v>
      </c>
    </row>
    <row r="119" spans="1:5" s="1" customFormat="1" ht="23.25" customHeight="1">
      <c r="A119" s="344">
        <f>SUM(A23+A31+A48+A60+A66+A74+A86+A89+A104+A109+A118)</f>
        <v>60647316</v>
      </c>
      <c r="B119" s="131"/>
      <c r="C119" s="345" t="s">
        <v>88</v>
      </c>
      <c r="D119" s="344">
        <f>SUM(D23+D31+D48+D60+D66+D74+D86+D89+D104+D109+D118)</f>
        <v>38000000</v>
      </c>
      <c r="E119" s="344">
        <f>SUM(E23+E31+E48+E60+E66+E74+E86+E89+E104+E109+E118)</f>
        <v>71999257</v>
      </c>
    </row>
    <row r="120" spans="1:5" s="1" customFormat="1" ht="21.75" customHeight="1">
      <c r="A120" s="277"/>
      <c r="B120" s="277"/>
      <c r="C120" s="277"/>
      <c r="D120" s="277"/>
      <c r="E120" s="277"/>
    </row>
    <row r="121" spans="1:5" ht="18" customHeight="1">
      <c r="A121" s="264"/>
      <c r="B121" s="264"/>
      <c r="C121" s="264"/>
      <c r="D121" s="264"/>
      <c r="E121" s="264"/>
    </row>
    <row r="122" spans="1:5" ht="18" customHeight="1">
      <c r="A122" s="264"/>
      <c r="B122" s="264"/>
      <c r="C122" s="264"/>
      <c r="D122" s="264"/>
      <c r="E122" s="264"/>
    </row>
    <row r="123" spans="1:5" ht="18" customHeight="1">
      <c r="A123" s="264"/>
      <c r="B123" s="264"/>
      <c r="C123" s="264"/>
      <c r="D123" s="264"/>
      <c r="E123" s="264"/>
    </row>
    <row r="125" spans="1:5" s="1" customFormat="1" ht="19.5" customHeight="1">
      <c r="A125"/>
      <c r="B125"/>
      <c r="C125" s="63" t="s">
        <v>541</v>
      </c>
      <c r="D125"/>
      <c r="E125"/>
    </row>
    <row r="150" ht="8.25" customHeight="1"/>
  </sheetData>
  <sheetProtection/>
  <mergeCells count="13">
    <mergeCell ref="A121:E121"/>
    <mergeCell ref="A122:E122"/>
    <mergeCell ref="A123:E123"/>
    <mergeCell ref="D99:D100"/>
    <mergeCell ref="E99:E100"/>
    <mergeCell ref="A1:E1"/>
    <mergeCell ref="A51:E51"/>
    <mergeCell ref="A94:E94"/>
    <mergeCell ref="A120:E120"/>
    <mergeCell ref="D6:D7"/>
    <mergeCell ref="E6:E7"/>
    <mergeCell ref="D56:D57"/>
    <mergeCell ref="E56:E57"/>
  </mergeCells>
  <printOptions horizontalCentered="1"/>
  <pageMargins left="0" right="0.35433070866141736" top="0.1968503937007874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17"/>
  <sheetViews>
    <sheetView showGridLines="0" rightToLeft="1" zoomScalePageLayoutView="0" workbookViewId="0" topLeftCell="A1">
      <selection activeCell="C29" sqref="C29"/>
    </sheetView>
  </sheetViews>
  <sheetFormatPr defaultColWidth="9.140625" defaultRowHeight="12.75"/>
  <cols>
    <col min="1" max="1" width="15.7109375" style="357" customWidth="1"/>
    <col min="2" max="2" width="32.140625" style="357" customWidth="1"/>
    <col min="3" max="4" width="15.7109375" style="357" customWidth="1"/>
    <col min="5" max="16384" width="9.140625" style="357" customWidth="1"/>
  </cols>
  <sheetData>
    <row r="2" spans="1:4" ht="24.75">
      <c r="A2" s="400" t="s">
        <v>583</v>
      </c>
      <c r="B2" s="400"/>
      <c r="C2" s="400"/>
      <c r="D2" s="400"/>
    </row>
    <row r="3" spans="1:4" ht="24" customHeight="1">
      <c r="A3" s="399" t="s">
        <v>582</v>
      </c>
      <c r="B3" s="238"/>
      <c r="C3" s="238"/>
      <c r="D3" s="238"/>
    </row>
    <row r="4" spans="1:4" ht="24" customHeight="1">
      <c r="A4" s="399" t="s">
        <v>297</v>
      </c>
      <c r="B4" s="238"/>
      <c r="C4" s="238"/>
      <c r="D4" s="238"/>
    </row>
    <row r="5" spans="1:4" ht="24.75">
      <c r="A5" s="358"/>
      <c r="B5" s="358"/>
      <c r="C5" s="358"/>
      <c r="D5" s="398" t="s">
        <v>125</v>
      </c>
    </row>
    <row r="6" spans="1:4" ht="21" customHeight="1">
      <c r="A6" s="397" t="s">
        <v>190</v>
      </c>
      <c r="B6" s="396"/>
      <c r="C6" s="395" t="s">
        <v>78</v>
      </c>
      <c r="D6" s="232"/>
    </row>
    <row r="7" spans="1:4" ht="24" customHeight="1">
      <c r="A7" s="394" t="s">
        <v>42</v>
      </c>
      <c r="B7" s="393" t="s">
        <v>3</v>
      </c>
      <c r="C7" s="392" t="s">
        <v>4</v>
      </c>
      <c r="D7" s="392" t="s">
        <v>2</v>
      </c>
    </row>
    <row r="8" spans="1:4" ht="23.25" customHeight="1">
      <c r="A8" s="391">
        <v>2013</v>
      </c>
      <c r="B8" s="390"/>
      <c r="C8" s="389"/>
      <c r="D8" s="389"/>
    </row>
    <row r="9" spans="1:4" ht="24" customHeight="1">
      <c r="A9" s="387"/>
      <c r="B9" s="384" t="s">
        <v>581</v>
      </c>
      <c r="C9" s="388"/>
      <c r="D9" s="387"/>
    </row>
    <row r="10" spans="1:4" s="371" customFormat="1" ht="24" customHeight="1">
      <c r="A10" s="386"/>
      <c r="B10" s="378" t="s">
        <v>580</v>
      </c>
      <c r="C10" s="337"/>
      <c r="D10" s="336"/>
    </row>
    <row r="11" spans="1:4" s="371" customFormat="1" ht="20.25" customHeight="1">
      <c r="A11" s="373">
        <v>15777153</v>
      </c>
      <c r="B11" s="58" t="s">
        <v>579</v>
      </c>
      <c r="C11" s="374">
        <v>7269677</v>
      </c>
      <c r="D11" s="373">
        <v>18758992</v>
      </c>
    </row>
    <row r="12" spans="1:4" s="371" customFormat="1" ht="20.25" customHeight="1">
      <c r="A12" s="373">
        <v>7403273</v>
      </c>
      <c r="B12" s="385" t="s">
        <v>578</v>
      </c>
      <c r="C12" s="374">
        <v>4745177</v>
      </c>
      <c r="D12" s="373">
        <v>6693573</v>
      </c>
    </row>
    <row r="13" spans="1:4" s="371" customFormat="1" ht="20.25" customHeight="1">
      <c r="A13" s="373">
        <v>4760672</v>
      </c>
      <c r="B13" s="58" t="s">
        <v>577</v>
      </c>
      <c r="C13" s="374">
        <v>2813487</v>
      </c>
      <c r="D13" s="373">
        <v>7285452</v>
      </c>
    </row>
    <row r="14" spans="1:4" s="371" customFormat="1" ht="20.25" customHeight="1">
      <c r="A14" s="373">
        <v>2886429</v>
      </c>
      <c r="B14" s="58" t="s">
        <v>576</v>
      </c>
      <c r="C14" s="374">
        <v>4280463</v>
      </c>
      <c r="D14" s="373">
        <v>3839532</v>
      </c>
    </row>
    <row r="15" spans="1:4" ht="24.75">
      <c r="A15" s="368">
        <f>SUM(A11:A14)</f>
        <v>30827527</v>
      </c>
      <c r="B15" s="370" t="s">
        <v>575</v>
      </c>
      <c r="C15" s="369">
        <f>SUM(C11:C14)</f>
        <v>19108804</v>
      </c>
      <c r="D15" s="368">
        <f>SUM(D11:D14)</f>
        <v>36577549</v>
      </c>
    </row>
    <row r="16" spans="1:4" ht="24" customHeight="1">
      <c r="A16" s="382"/>
      <c r="B16" s="384" t="s">
        <v>574</v>
      </c>
      <c r="C16" s="383"/>
      <c r="D16" s="382"/>
    </row>
    <row r="17" spans="1:4" ht="20.25" customHeight="1">
      <c r="A17" s="379">
        <v>14489125</v>
      </c>
      <c r="B17" s="381" t="s">
        <v>573</v>
      </c>
      <c r="C17" s="380">
        <v>4481555</v>
      </c>
      <c r="D17" s="379">
        <v>17352237</v>
      </c>
    </row>
    <row r="18" spans="1:4" ht="20.25" customHeight="1">
      <c r="A18" s="379">
        <v>278003</v>
      </c>
      <c r="B18" s="381" t="s">
        <v>572</v>
      </c>
      <c r="C18" s="380">
        <v>242450</v>
      </c>
      <c r="D18" s="379">
        <v>76945</v>
      </c>
    </row>
    <row r="19" spans="1:5" ht="23.25" customHeight="1">
      <c r="A19" s="365">
        <f>SUM(A17:A18)</f>
        <v>14767128</v>
      </c>
      <c r="B19" s="367" t="s">
        <v>571</v>
      </c>
      <c r="C19" s="366">
        <f>SUM(C17:C18)</f>
        <v>4724005</v>
      </c>
      <c r="D19" s="365">
        <f>SUM(D17:D18)</f>
        <v>17429182</v>
      </c>
      <c r="E19" s="364"/>
    </row>
    <row r="20" spans="1:5" s="371" customFormat="1" ht="24" customHeight="1">
      <c r="A20" s="373"/>
      <c r="B20" s="378" t="s">
        <v>570</v>
      </c>
      <c r="C20" s="374"/>
      <c r="D20" s="373"/>
      <c r="E20" s="372"/>
    </row>
    <row r="21" spans="1:5" s="371" customFormat="1" ht="20.25" customHeight="1">
      <c r="A21" s="373">
        <v>1152703</v>
      </c>
      <c r="B21" s="58" t="s">
        <v>569</v>
      </c>
      <c r="C21" s="374">
        <v>1278524</v>
      </c>
      <c r="D21" s="373">
        <v>784426</v>
      </c>
      <c r="E21" s="372"/>
    </row>
    <row r="22" spans="1:5" s="371" customFormat="1" ht="20.25" customHeight="1">
      <c r="A22" s="373">
        <v>8223298</v>
      </c>
      <c r="B22" s="58" t="s">
        <v>568</v>
      </c>
      <c r="C22" s="374">
        <v>10464464</v>
      </c>
      <c r="D22" s="373">
        <v>10040836</v>
      </c>
      <c r="E22" s="372"/>
    </row>
    <row r="23" spans="1:5" ht="24" customHeight="1">
      <c r="A23" s="368">
        <f>SUM(A21:A22)</f>
        <v>9376001</v>
      </c>
      <c r="B23" s="367" t="s">
        <v>567</v>
      </c>
      <c r="C23" s="369">
        <f>SUM(C21:C22)</f>
        <v>11742988</v>
      </c>
      <c r="D23" s="368">
        <f>SUM(D21:D22)</f>
        <v>10825262</v>
      </c>
      <c r="E23" s="364"/>
    </row>
    <row r="24" spans="1:5" s="371" customFormat="1" ht="20.25" customHeight="1">
      <c r="A24" s="375"/>
      <c r="B24" s="377" t="s">
        <v>566</v>
      </c>
      <c r="C24" s="376"/>
      <c r="D24" s="375"/>
      <c r="E24" s="372"/>
    </row>
    <row r="25" spans="1:5" s="371" customFormat="1" ht="20.25" customHeight="1">
      <c r="A25" s="373">
        <v>5676660</v>
      </c>
      <c r="B25" s="58" t="s">
        <v>565</v>
      </c>
      <c r="C25" s="374">
        <v>2424203</v>
      </c>
      <c r="D25" s="373">
        <v>7167264</v>
      </c>
      <c r="E25" s="372"/>
    </row>
    <row r="26" spans="1:5" ht="24" customHeight="1">
      <c r="A26" s="368">
        <f>SUM(A25)</f>
        <v>5676660</v>
      </c>
      <c r="B26" s="370" t="s">
        <v>564</v>
      </c>
      <c r="C26" s="369">
        <f>SUM(C25)</f>
        <v>2424203</v>
      </c>
      <c r="D26" s="368">
        <f>SUM(D25)</f>
        <v>7167264</v>
      </c>
      <c r="E26" s="364"/>
    </row>
    <row r="27" spans="1:5" ht="24" customHeight="1">
      <c r="A27" s="365">
        <f>SUM(A15+A19+A23+A26)</f>
        <v>60647316</v>
      </c>
      <c r="B27" s="367" t="s">
        <v>88</v>
      </c>
      <c r="C27" s="366">
        <f>SUM(C15+C19+C23+C26)</f>
        <v>38000000</v>
      </c>
      <c r="D27" s="365">
        <f>SUM(D15+D19+D23+D26)</f>
        <v>71999257</v>
      </c>
      <c r="E27" s="364"/>
    </row>
    <row r="28" spans="1:4" ht="23.25">
      <c r="A28" s="363"/>
      <c r="B28" s="358"/>
      <c r="C28" s="358"/>
      <c r="D28" s="360"/>
    </row>
    <row r="29" spans="1:4" ht="23.25">
      <c r="A29" s="359"/>
      <c r="B29" s="358"/>
      <c r="C29" s="358"/>
      <c r="D29" s="360"/>
    </row>
    <row r="30" spans="1:4" ht="23.25">
      <c r="A30" s="359"/>
      <c r="B30" s="358"/>
      <c r="C30" s="358"/>
      <c r="D30" s="360"/>
    </row>
    <row r="31" spans="1:4" ht="23.25">
      <c r="A31" s="359"/>
      <c r="B31" s="358"/>
      <c r="C31" s="358"/>
      <c r="D31" s="360"/>
    </row>
    <row r="32" spans="1:4" ht="23.25">
      <c r="A32" s="362"/>
      <c r="B32" s="63" t="s">
        <v>563</v>
      </c>
      <c r="C32" s="358"/>
      <c r="D32" s="361"/>
    </row>
    <row r="33" spans="1:4" ht="23.25">
      <c r="A33" s="359"/>
      <c r="B33" s="358"/>
      <c r="C33" s="358"/>
      <c r="D33" s="360"/>
    </row>
    <row r="34" spans="1:4" ht="23.25">
      <c r="A34" s="359"/>
      <c r="B34" s="358"/>
      <c r="C34" s="358"/>
      <c r="D34" s="360"/>
    </row>
    <row r="35" spans="1:4" ht="23.25">
      <c r="A35" s="359"/>
      <c r="B35" s="358"/>
      <c r="C35" s="358"/>
      <c r="D35" s="360"/>
    </row>
    <row r="36" spans="1:4" ht="23.25">
      <c r="A36" s="359"/>
      <c r="B36" s="358"/>
      <c r="C36" s="358"/>
      <c r="D36" s="360"/>
    </row>
    <row r="37" spans="1:4" ht="23.25">
      <c r="A37" s="359"/>
      <c r="B37" s="358"/>
      <c r="C37" s="358"/>
      <c r="D37" s="360"/>
    </row>
    <row r="38" spans="1:4" ht="23.25">
      <c r="A38" s="359"/>
      <c r="B38" s="358"/>
      <c r="C38" s="358"/>
      <c r="D38" s="360"/>
    </row>
    <row r="39" spans="1:4" ht="23.25">
      <c r="A39" s="359"/>
      <c r="B39" s="358"/>
      <c r="C39" s="358"/>
      <c r="D39" s="360"/>
    </row>
    <row r="41" spans="1:4" ht="12.75">
      <c r="A41" s="359"/>
      <c r="B41" s="358"/>
      <c r="C41" s="358"/>
      <c r="D41" s="200"/>
    </row>
    <row r="42" spans="1:4" ht="12.75">
      <c r="A42" s="359"/>
      <c r="B42" s="358"/>
      <c r="C42" s="358"/>
      <c r="D42" s="200"/>
    </row>
    <row r="43" spans="1:4" ht="23.25">
      <c r="A43" s="359"/>
      <c r="B43" s="358"/>
      <c r="C43" s="358"/>
      <c r="D43" s="360"/>
    </row>
    <row r="44" spans="1:4" ht="12.75">
      <c r="A44" s="359"/>
      <c r="B44" s="358"/>
      <c r="C44" s="358"/>
      <c r="D44" s="358"/>
    </row>
    <row r="45" spans="1:4" ht="12.75">
      <c r="A45" s="359"/>
      <c r="B45" s="358"/>
      <c r="C45" s="358"/>
      <c r="D45" s="358"/>
    </row>
    <row r="46" spans="1:4" ht="12.75">
      <c r="A46" s="359"/>
      <c r="B46" s="358"/>
      <c r="C46" s="358"/>
      <c r="D46" s="358"/>
    </row>
    <row r="47" spans="1:4" ht="12.75">
      <c r="A47" s="359"/>
      <c r="B47" s="358"/>
      <c r="C47" s="358"/>
      <c r="D47" s="358"/>
    </row>
    <row r="48" spans="1:4" ht="12.75">
      <c r="A48" s="359"/>
      <c r="B48" s="358"/>
      <c r="C48" s="358"/>
      <c r="D48" s="358"/>
    </row>
    <row r="49" spans="1:4" ht="12.75">
      <c r="A49" s="359"/>
      <c r="B49" s="358"/>
      <c r="C49" s="358"/>
      <c r="D49" s="358"/>
    </row>
    <row r="50" spans="1:4" ht="12.75">
      <c r="A50" s="359"/>
      <c r="B50" s="358"/>
      <c r="C50" s="358"/>
      <c r="D50" s="358"/>
    </row>
    <row r="51" spans="1:4" ht="12.75">
      <c r="A51" s="359"/>
      <c r="B51" s="358"/>
      <c r="C51" s="358"/>
      <c r="D51" s="358"/>
    </row>
    <row r="52" spans="1:4" ht="12.75">
      <c r="A52" s="359"/>
      <c r="B52" s="358"/>
      <c r="C52" s="358"/>
      <c r="D52" s="358"/>
    </row>
    <row r="53" spans="1:4" ht="12.75">
      <c r="A53" s="359"/>
      <c r="B53" s="358"/>
      <c r="C53" s="358"/>
      <c r="D53" s="358"/>
    </row>
    <row r="54" spans="1:4" ht="12.75">
      <c r="A54" s="359"/>
      <c r="B54" s="358"/>
      <c r="C54" s="358"/>
      <c r="D54" s="358"/>
    </row>
    <row r="55" spans="1:4" ht="12.75">
      <c r="A55" s="359"/>
      <c r="B55" s="358"/>
      <c r="C55" s="358"/>
      <c r="D55" s="358"/>
    </row>
    <row r="56" spans="1:4" ht="12.75">
      <c r="A56" s="359"/>
      <c r="B56" s="358"/>
      <c r="C56" s="358"/>
      <c r="D56" s="358"/>
    </row>
    <row r="57" spans="1:4" ht="12.75">
      <c r="A57" s="359"/>
      <c r="B57" s="358"/>
      <c r="C57" s="358"/>
      <c r="D57" s="358"/>
    </row>
    <row r="58" spans="1:4" ht="12.75">
      <c r="A58" s="359"/>
      <c r="B58" s="358"/>
      <c r="C58" s="358"/>
      <c r="D58" s="358"/>
    </row>
    <row r="59" spans="1:4" ht="12.75">
      <c r="A59" s="359"/>
      <c r="B59" s="358"/>
      <c r="C59" s="358"/>
      <c r="D59" s="358"/>
    </row>
    <row r="60" spans="1:4" ht="12.75">
      <c r="A60" s="359"/>
      <c r="B60" s="358"/>
      <c r="C60" s="358"/>
      <c r="D60" s="358"/>
    </row>
    <row r="61" spans="1:4" ht="12.75">
      <c r="A61" s="359"/>
      <c r="B61" s="358"/>
      <c r="C61" s="358"/>
      <c r="D61" s="358"/>
    </row>
    <row r="62" spans="1:4" ht="12.75">
      <c r="A62" s="359"/>
      <c r="B62" s="358"/>
      <c r="C62" s="358"/>
      <c r="D62" s="358"/>
    </row>
    <row r="63" spans="1:4" ht="12.75">
      <c r="A63" s="359"/>
      <c r="B63" s="358"/>
      <c r="C63" s="358"/>
      <c r="D63" s="358"/>
    </row>
    <row r="64" spans="1:4" ht="12.75">
      <c r="A64" s="359"/>
      <c r="B64" s="358"/>
      <c r="C64" s="358"/>
      <c r="D64" s="358"/>
    </row>
    <row r="65" spans="1:4" ht="12.75">
      <c r="A65" s="359"/>
      <c r="B65" s="358"/>
      <c r="C65" s="358"/>
      <c r="D65" s="358"/>
    </row>
    <row r="66" spans="1:4" ht="12.75">
      <c r="A66" s="359"/>
      <c r="B66" s="358"/>
      <c r="C66" s="358"/>
      <c r="D66" s="358"/>
    </row>
    <row r="67" spans="1:4" ht="12.75">
      <c r="A67" s="359"/>
      <c r="B67" s="358"/>
      <c r="C67" s="358"/>
      <c r="D67" s="358"/>
    </row>
    <row r="68" spans="1:4" ht="12.75">
      <c r="A68" s="359"/>
      <c r="B68" s="358"/>
      <c r="C68" s="358"/>
      <c r="D68" s="358"/>
    </row>
    <row r="69" spans="1:4" ht="12.75">
      <c r="A69" s="359"/>
      <c r="B69" s="358"/>
      <c r="C69" s="358"/>
      <c r="D69" s="358"/>
    </row>
    <row r="70" spans="1:4" ht="12.75">
      <c r="A70" s="359"/>
      <c r="B70" s="358"/>
      <c r="C70" s="358"/>
      <c r="D70" s="358"/>
    </row>
    <row r="71" spans="1:4" ht="12.75">
      <c r="A71" s="359"/>
      <c r="B71" s="358"/>
      <c r="C71" s="358"/>
      <c r="D71" s="358"/>
    </row>
    <row r="72" spans="1:4" ht="12.75">
      <c r="A72" s="359"/>
      <c r="B72" s="358"/>
      <c r="C72" s="358"/>
      <c r="D72" s="358"/>
    </row>
    <row r="73" spans="1:4" ht="12.75">
      <c r="A73" s="359"/>
      <c r="B73" s="358"/>
      <c r="C73" s="358"/>
      <c r="D73" s="358"/>
    </row>
    <row r="74" spans="1:4" ht="12.75">
      <c r="A74" s="359"/>
      <c r="B74" s="358"/>
      <c r="C74" s="358"/>
      <c r="D74" s="358"/>
    </row>
    <row r="75" spans="1:4" ht="12.75">
      <c r="A75" s="359"/>
      <c r="B75" s="358"/>
      <c r="C75" s="358"/>
      <c r="D75" s="358"/>
    </row>
    <row r="76" spans="1:4" ht="12.75">
      <c r="A76" s="359"/>
      <c r="B76" s="358"/>
      <c r="C76" s="358"/>
      <c r="D76" s="358"/>
    </row>
    <row r="77" spans="1:4" ht="12.75">
      <c r="A77" s="359"/>
      <c r="B77" s="358"/>
      <c r="C77" s="358"/>
      <c r="D77" s="358"/>
    </row>
    <row r="78" spans="1:4" ht="12.75">
      <c r="A78" s="359"/>
      <c r="B78" s="358"/>
      <c r="C78" s="358"/>
      <c r="D78" s="358"/>
    </row>
    <row r="79" spans="1:4" ht="12.75">
      <c r="A79" s="359"/>
      <c r="B79" s="358"/>
      <c r="C79" s="358"/>
      <c r="D79" s="358"/>
    </row>
    <row r="80" spans="1:4" ht="12.75">
      <c r="A80" s="359"/>
      <c r="B80" s="358"/>
      <c r="C80" s="358"/>
      <c r="D80" s="358"/>
    </row>
    <row r="81" spans="1:4" ht="12.75">
      <c r="A81" s="359"/>
      <c r="B81" s="358"/>
      <c r="C81" s="358"/>
      <c r="D81" s="358"/>
    </row>
    <row r="82" spans="1:4" ht="12.75">
      <c r="A82" s="359"/>
      <c r="B82" s="358"/>
      <c r="C82" s="358"/>
      <c r="D82" s="358"/>
    </row>
    <row r="83" spans="1:4" ht="12.75">
      <c r="A83" s="359"/>
      <c r="B83" s="358"/>
      <c r="C83" s="358"/>
      <c r="D83" s="358"/>
    </row>
    <row r="84" spans="1:4" ht="12.75">
      <c r="A84" s="359"/>
      <c r="B84" s="358"/>
      <c r="C84" s="358"/>
      <c r="D84" s="358"/>
    </row>
    <row r="85" spans="1:4" ht="12.75">
      <c r="A85" s="359"/>
      <c r="B85" s="358"/>
      <c r="C85" s="358"/>
      <c r="D85" s="358"/>
    </row>
    <row r="86" spans="1:4" ht="12.75">
      <c r="A86" s="359"/>
      <c r="B86" s="358"/>
      <c r="C86" s="358"/>
      <c r="D86" s="358"/>
    </row>
    <row r="87" spans="1:4" ht="12.75">
      <c r="A87" s="359"/>
      <c r="B87" s="358"/>
      <c r="C87" s="358"/>
      <c r="D87" s="358"/>
    </row>
    <row r="88" spans="1:4" ht="12.75">
      <c r="A88" s="359"/>
      <c r="B88" s="358"/>
      <c r="C88" s="358"/>
      <c r="D88" s="358"/>
    </row>
    <row r="89" spans="1:4" ht="12.75">
      <c r="A89" s="359"/>
      <c r="B89" s="358"/>
      <c r="C89" s="358"/>
      <c r="D89" s="358"/>
    </row>
    <row r="90" spans="1:4" ht="12.75">
      <c r="A90" s="359"/>
      <c r="B90" s="358"/>
      <c r="C90" s="358"/>
      <c r="D90" s="358"/>
    </row>
    <row r="91" spans="1:4" ht="12.75">
      <c r="A91" s="359"/>
      <c r="B91" s="358"/>
      <c r="C91" s="358"/>
      <c r="D91" s="358"/>
    </row>
    <row r="92" spans="1:4" ht="12.75">
      <c r="A92" s="359"/>
      <c r="B92" s="358"/>
      <c r="C92" s="358"/>
      <c r="D92" s="358"/>
    </row>
    <row r="93" spans="1:4" ht="12.75">
      <c r="A93" s="359"/>
      <c r="B93" s="358"/>
      <c r="C93" s="358"/>
      <c r="D93" s="358"/>
    </row>
    <row r="94" spans="1:4" ht="12.75">
      <c r="A94" s="359"/>
      <c r="B94" s="358"/>
      <c r="C94" s="358"/>
      <c r="D94" s="358"/>
    </row>
    <row r="95" spans="1:4" ht="12.75">
      <c r="A95" s="359"/>
      <c r="B95" s="358"/>
      <c r="C95" s="358"/>
      <c r="D95" s="358"/>
    </row>
    <row r="96" spans="1:4" ht="12.75">
      <c r="A96" s="359"/>
      <c r="B96" s="358"/>
      <c r="C96" s="358"/>
      <c r="D96" s="358"/>
    </row>
    <row r="97" spans="1:4" ht="12.75">
      <c r="A97" s="359"/>
      <c r="B97" s="358"/>
      <c r="C97" s="358"/>
      <c r="D97" s="358"/>
    </row>
    <row r="98" spans="1:4" ht="12.75">
      <c r="A98" s="359"/>
      <c r="B98" s="358"/>
      <c r="C98" s="358"/>
      <c r="D98" s="358"/>
    </row>
    <row r="99" spans="1:4" ht="12.75">
      <c r="A99" s="359"/>
      <c r="B99" s="358"/>
      <c r="C99" s="358"/>
      <c r="D99" s="358"/>
    </row>
    <row r="100" spans="1:4" ht="12.75">
      <c r="A100" s="358"/>
      <c r="B100" s="358"/>
      <c r="C100" s="358"/>
      <c r="D100" s="358"/>
    </row>
    <row r="101" spans="1:4" ht="12.75">
      <c r="A101" s="358"/>
      <c r="B101" s="358"/>
      <c r="C101" s="358"/>
      <c r="D101" s="358"/>
    </row>
    <row r="102" spans="1:4" ht="12.75">
      <c r="A102" s="358"/>
      <c r="B102" s="358"/>
      <c r="C102" s="358"/>
      <c r="D102" s="358"/>
    </row>
    <row r="103" spans="1:4" ht="12.75">
      <c r="A103" s="358"/>
      <c r="B103" s="358"/>
      <c r="C103" s="358"/>
      <c r="D103" s="358"/>
    </row>
    <row r="104" spans="1:4" ht="12.75">
      <c r="A104" s="358"/>
      <c r="B104" s="358"/>
      <c r="C104" s="358"/>
      <c r="D104" s="358"/>
    </row>
    <row r="105" spans="1:4" ht="12.75">
      <c r="A105" s="358"/>
      <c r="B105" s="358"/>
      <c r="C105" s="358"/>
      <c r="D105" s="358"/>
    </row>
    <row r="106" spans="1:4" ht="12.75">
      <c r="A106" s="358"/>
      <c r="B106" s="358"/>
      <c r="C106" s="358"/>
      <c r="D106" s="358"/>
    </row>
    <row r="107" spans="1:4" ht="12.75">
      <c r="A107" s="358"/>
      <c r="B107" s="358"/>
      <c r="C107" s="358"/>
      <c r="D107" s="358"/>
    </row>
    <row r="108" spans="1:4" ht="12.75">
      <c r="A108" s="358"/>
      <c r="B108" s="358"/>
      <c r="C108" s="358"/>
      <c r="D108" s="358"/>
    </row>
    <row r="109" spans="1:4" ht="12.75">
      <c r="A109" s="358"/>
      <c r="B109" s="358"/>
      <c r="C109" s="358"/>
      <c r="D109" s="358"/>
    </row>
    <row r="110" spans="1:4" ht="12.75">
      <c r="A110" s="358"/>
      <c r="B110" s="358"/>
      <c r="C110" s="358"/>
      <c r="D110" s="358"/>
    </row>
    <row r="111" spans="1:4" ht="12.75">
      <c r="A111" s="358"/>
      <c r="B111" s="358"/>
      <c r="C111" s="358"/>
      <c r="D111" s="358"/>
    </row>
    <row r="112" spans="1:4" ht="12.75">
      <c r="A112" s="358"/>
      <c r="B112" s="358"/>
      <c r="C112" s="358"/>
      <c r="D112" s="358"/>
    </row>
    <row r="113" spans="1:4" ht="12.75">
      <c r="A113" s="358"/>
      <c r="B113" s="358"/>
      <c r="C113" s="358"/>
      <c r="D113" s="358"/>
    </row>
    <row r="114" spans="1:4" ht="12.75">
      <c r="A114" s="358"/>
      <c r="B114" s="358"/>
      <c r="C114" s="358"/>
      <c r="D114" s="358"/>
    </row>
    <row r="115" spans="1:4" ht="12.75">
      <c r="A115" s="358"/>
      <c r="B115" s="358"/>
      <c r="C115" s="358"/>
      <c r="D115" s="358"/>
    </row>
    <row r="116" spans="1:4" ht="12.75">
      <c r="A116" s="358"/>
      <c r="B116" s="358"/>
      <c r="C116" s="358"/>
      <c r="D116" s="358"/>
    </row>
    <row r="117" spans="1:4" ht="12.75">
      <c r="A117" s="358"/>
      <c r="B117" s="358"/>
      <c r="C117" s="358"/>
      <c r="D117" s="358"/>
    </row>
  </sheetData>
  <sheetProtection/>
  <mergeCells count="3">
    <mergeCell ref="C7:C8"/>
    <mergeCell ref="D7:D8"/>
    <mergeCell ref="A2:D2"/>
  </mergeCell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3"/>
  <sheetViews>
    <sheetView showGridLines="0" rightToLeft="1" zoomScalePageLayoutView="0" workbookViewId="0" topLeftCell="A22">
      <selection activeCell="C40" sqref="C40"/>
    </sheetView>
  </sheetViews>
  <sheetFormatPr defaultColWidth="9.140625" defaultRowHeight="12.75"/>
  <cols>
    <col min="1" max="1" width="14.421875" style="0" customWidth="1"/>
    <col min="2" max="2" width="46.00390625" style="0" customWidth="1"/>
    <col min="3" max="3" width="15.7109375" style="0" customWidth="1"/>
    <col min="4" max="4" width="14.421875" style="0" customWidth="1"/>
  </cols>
  <sheetData>
    <row r="2" spans="1:4" s="1" customFormat="1" ht="15" customHeight="1">
      <c r="A2" s="83" t="s">
        <v>596</v>
      </c>
      <c r="B2" s="83"/>
      <c r="C2" s="83"/>
      <c r="D2" s="83"/>
    </row>
    <row r="3" spans="1:4" s="1" customFormat="1" ht="20.25" customHeight="1">
      <c r="A3" s="419" t="s">
        <v>592</v>
      </c>
      <c r="B3" s="110"/>
      <c r="C3" s="110"/>
      <c r="D3" s="110"/>
    </row>
    <row r="4" spans="1:4" s="1" customFormat="1" ht="20.25" customHeight="1">
      <c r="A4" s="419" t="s">
        <v>534</v>
      </c>
      <c r="B4" s="110"/>
      <c r="C4" s="110"/>
      <c r="D4" s="110"/>
    </row>
    <row r="5" spans="1:4" s="1" customFormat="1" ht="15" customHeight="1">
      <c r="A5" s="109"/>
      <c r="B5" s="109"/>
      <c r="C5" s="109"/>
      <c r="D5" s="418" t="s">
        <v>125</v>
      </c>
    </row>
    <row r="6" spans="1:4" s="1" customFormat="1" ht="24" customHeight="1">
      <c r="A6" s="417" t="s">
        <v>2</v>
      </c>
      <c r="B6" s="106"/>
      <c r="C6" s="416" t="s">
        <v>78</v>
      </c>
      <c r="D6" s="45"/>
    </row>
    <row r="7" spans="1:4" s="1" customFormat="1" ht="24" customHeight="1">
      <c r="A7" s="415" t="s">
        <v>42</v>
      </c>
      <c r="B7" s="414" t="s">
        <v>3</v>
      </c>
      <c r="C7" s="392" t="s">
        <v>4</v>
      </c>
      <c r="D7" s="392" t="s">
        <v>2</v>
      </c>
    </row>
    <row r="8" spans="1:4" s="1" customFormat="1" ht="24" customHeight="1">
      <c r="A8" s="426">
        <v>2013</v>
      </c>
      <c r="B8" s="124"/>
      <c r="C8" s="389"/>
      <c r="D8" s="389"/>
    </row>
    <row r="9" spans="1:4" s="1" customFormat="1" ht="21" customHeight="1">
      <c r="A9" s="423">
        <v>146326337</v>
      </c>
      <c r="B9" s="425" t="s">
        <v>159</v>
      </c>
      <c r="C9" s="424">
        <v>807087271</v>
      </c>
      <c r="D9" s="423">
        <v>115035854</v>
      </c>
    </row>
    <row r="10" spans="1:4" s="1" customFormat="1" ht="21" customHeight="1">
      <c r="A10" s="412">
        <v>126265679</v>
      </c>
      <c r="B10" s="410" t="s">
        <v>325</v>
      </c>
      <c r="C10" s="374">
        <v>528423828</v>
      </c>
      <c r="D10" s="411">
        <v>120706292</v>
      </c>
    </row>
    <row r="11" spans="1:4" s="1" customFormat="1" ht="21" customHeight="1">
      <c r="A11" s="412">
        <v>826455</v>
      </c>
      <c r="B11" s="410" t="s">
        <v>157</v>
      </c>
      <c r="C11" s="374">
        <v>10589815</v>
      </c>
      <c r="D11" s="411">
        <v>487740</v>
      </c>
    </row>
    <row r="12" spans="1:4" s="1" customFormat="1" ht="21" customHeight="1">
      <c r="A12" s="412">
        <v>48865</v>
      </c>
      <c r="B12" s="410" t="s">
        <v>228</v>
      </c>
      <c r="C12" s="411">
        <v>1784761</v>
      </c>
      <c r="D12" s="412">
        <v>58160</v>
      </c>
    </row>
    <row r="13" spans="1:4" s="1" customFormat="1" ht="21" customHeight="1">
      <c r="A13" s="373">
        <v>1134305</v>
      </c>
      <c r="B13" s="410" t="s">
        <v>156</v>
      </c>
      <c r="C13" s="411">
        <v>1113878</v>
      </c>
      <c r="D13" s="374">
        <v>90463</v>
      </c>
    </row>
    <row r="14" spans="1:4" s="1" customFormat="1" ht="21" customHeight="1">
      <c r="A14" s="412">
        <v>1529431</v>
      </c>
      <c r="B14" s="410" t="s">
        <v>155</v>
      </c>
      <c r="C14" s="411">
        <v>7611241</v>
      </c>
      <c r="D14" s="412">
        <v>1883783</v>
      </c>
    </row>
    <row r="15" spans="1:4" s="1" customFormat="1" ht="21" customHeight="1">
      <c r="A15" s="412">
        <v>3773457</v>
      </c>
      <c r="B15" s="410" t="s">
        <v>154</v>
      </c>
      <c r="C15" s="411">
        <v>88596135</v>
      </c>
      <c r="D15" s="412">
        <v>3235445</v>
      </c>
    </row>
    <row r="16" spans="1:4" s="1" customFormat="1" ht="21" customHeight="1">
      <c r="A16" s="412">
        <v>2328427</v>
      </c>
      <c r="B16" s="410" t="s">
        <v>153</v>
      </c>
      <c r="C16" s="411">
        <v>23773367</v>
      </c>
      <c r="D16" s="412">
        <v>3172194</v>
      </c>
    </row>
    <row r="17" spans="1:4" s="1" customFormat="1" ht="21" customHeight="1">
      <c r="A17" s="412">
        <v>112224</v>
      </c>
      <c r="B17" s="410" t="s">
        <v>152</v>
      </c>
      <c r="C17" s="411">
        <v>11163397</v>
      </c>
      <c r="D17" s="412">
        <v>224206</v>
      </c>
    </row>
    <row r="18" spans="1:4" s="1" customFormat="1" ht="21" customHeight="1">
      <c r="A18" s="412">
        <v>1927426</v>
      </c>
      <c r="B18" s="410" t="s">
        <v>151</v>
      </c>
      <c r="C18" s="411">
        <v>12227096</v>
      </c>
      <c r="D18" s="412">
        <v>1424389</v>
      </c>
    </row>
    <row r="19" spans="1:4" s="1" customFormat="1" ht="21" customHeight="1">
      <c r="A19" s="412">
        <v>846313</v>
      </c>
      <c r="B19" s="410" t="s">
        <v>150</v>
      </c>
      <c r="C19" s="411">
        <v>5533274</v>
      </c>
      <c r="D19" s="412">
        <v>256555</v>
      </c>
    </row>
    <row r="20" spans="1:4" s="1" customFormat="1" ht="21" customHeight="1">
      <c r="A20" s="412">
        <v>26441386</v>
      </c>
      <c r="B20" s="410" t="s">
        <v>149</v>
      </c>
      <c r="C20" s="411">
        <v>163991708</v>
      </c>
      <c r="D20" s="412">
        <v>26431507</v>
      </c>
    </row>
    <row r="21" spans="1:4" s="1" customFormat="1" ht="21" customHeight="1">
      <c r="A21" s="412">
        <v>5369835</v>
      </c>
      <c r="B21" s="410" t="s">
        <v>148</v>
      </c>
      <c r="C21" s="411">
        <v>17689018</v>
      </c>
      <c r="D21" s="412">
        <v>5327337</v>
      </c>
    </row>
    <row r="22" spans="1:4" s="1" customFormat="1" ht="21" customHeight="1">
      <c r="A22" s="412">
        <v>54436279</v>
      </c>
      <c r="B22" s="410" t="s">
        <v>147</v>
      </c>
      <c r="C22" s="411">
        <v>511405744</v>
      </c>
      <c r="D22" s="412">
        <v>27844582</v>
      </c>
    </row>
    <row r="23" spans="1:4" s="1" customFormat="1" ht="21" customHeight="1">
      <c r="A23" s="412">
        <v>38964618</v>
      </c>
      <c r="B23" s="410" t="s">
        <v>146</v>
      </c>
      <c r="C23" s="411">
        <v>303177018</v>
      </c>
      <c r="D23" s="412">
        <v>62108272</v>
      </c>
    </row>
    <row r="24" spans="1:4" s="1" customFormat="1" ht="21" customHeight="1">
      <c r="A24" s="412">
        <v>5494501</v>
      </c>
      <c r="B24" s="410" t="s">
        <v>362</v>
      </c>
      <c r="C24" s="411">
        <v>42153234</v>
      </c>
      <c r="D24" s="412">
        <v>4041142</v>
      </c>
    </row>
    <row r="25" spans="1:4" s="1" customFormat="1" ht="21" customHeight="1">
      <c r="A25" s="412">
        <v>8945418</v>
      </c>
      <c r="B25" s="410" t="s">
        <v>187</v>
      </c>
      <c r="C25" s="411">
        <v>138834326</v>
      </c>
      <c r="D25" s="412">
        <v>10593499</v>
      </c>
    </row>
    <row r="26" spans="1:4" s="1" customFormat="1" ht="21" customHeight="1">
      <c r="A26" s="412">
        <v>826583563</v>
      </c>
      <c r="B26" s="410" t="s">
        <v>323</v>
      </c>
      <c r="C26" s="411">
        <v>4191766351</v>
      </c>
      <c r="D26" s="412">
        <v>822587659</v>
      </c>
    </row>
    <row r="27" spans="1:4" s="1" customFormat="1" ht="21" customHeight="1">
      <c r="A27" s="412">
        <v>176032062</v>
      </c>
      <c r="B27" s="410" t="s">
        <v>539</v>
      </c>
      <c r="C27" s="374">
        <v>749109550</v>
      </c>
      <c r="D27" s="412">
        <v>215441182</v>
      </c>
    </row>
    <row r="28" spans="1:4" s="1" customFormat="1" ht="21" customHeight="1">
      <c r="A28" s="412">
        <v>34763487</v>
      </c>
      <c r="B28" s="410" t="s">
        <v>141</v>
      </c>
      <c r="C28" s="411">
        <v>396317553</v>
      </c>
      <c r="D28" s="412">
        <v>55294577</v>
      </c>
    </row>
    <row r="29" spans="1:4" s="1" customFormat="1" ht="21" customHeight="1">
      <c r="A29" s="409" t="s">
        <v>89</v>
      </c>
      <c r="B29" s="410" t="s">
        <v>140</v>
      </c>
      <c r="C29" s="411">
        <v>17977</v>
      </c>
      <c r="D29" s="412">
        <v>13695</v>
      </c>
    </row>
    <row r="30" spans="1:4" s="1" customFormat="1" ht="21" customHeight="1">
      <c r="A30" s="412">
        <v>45422031</v>
      </c>
      <c r="B30" s="410" t="s">
        <v>139</v>
      </c>
      <c r="C30" s="411">
        <v>172392654</v>
      </c>
      <c r="D30" s="412">
        <v>57462489</v>
      </c>
    </row>
    <row r="31" spans="1:4" s="1" customFormat="1" ht="21" customHeight="1">
      <c r="A31" s="412">
        <v>87303</v>
      </c>
      <c r="B31" s="410" t="s">
        <v>138</v>
      </c>
      <c r="C31" s="411">
        <v>442629</v>
      </c>
      <c r="D31" s="412">
        <v>54098</v>
      </c>
    </row>
    <row r="32" spans="1:4" s="1" customFormat="1" ht="21" customHeight="1">
      <c r="A32" s="412">
        <v>20008</v>
      </c>
      <c r="B32" s="410" t="s">
        <v>227</v>
      </c>
      <c r="C32" s="411">
        <v>424992</v>
      </c>
      <c r="D32" s="411">
        <v>46521</v>
      </c>
    </row>
    <row r="33" spans="1:4" s="1" customFormat="1" ht="21" customHeight="1">
      <c r="A33" s="412">
        <v>22300</v>
      </c>
      <c r="B33" s="410" t="s">
        <v>136</v>
      </c>
      <c r="C33" s="411">
        <v>150918</v>
      </c>
      <c r="D33" s="409" t="s">
        <v>89</v>
      </c>
    </row>
    <row r="34" spans="1:4" s="1" customFormat="1" ht="19.5" customHeight="1">
      <c r="A34" s="412">
        <v>977911</v>
      </c>
      <c r="B34" s="410" t="s">
        <v>135</v>
      </c>
      <c r="C34" s="411">
        <v>4347407</v>
      </c>
      <c r="D34" s="412">
        <v>760180</v>
      </c>
    </row>
    <row r="35" spans="1:4" s="1" customFormat="1" ht="19.5" customHeight="1">
      <c r="A35" s="412">
        <v>5414190</v>
      </c>
      <c r="B35" s="410" t="s">
        <v>134</v>
      </c>
      <c r="C35" s="411">
        <v>66622937</v>
      </c>
      <c r="D35" s="412">
        <v>5617686</v>
      </c>
    </row>
    <row r="36" spans="1:4" s="1" customFormat="1" ht="16.5" customHeight="1">
      <c r="A36" s="412">
        <v>470619</v>
      </c>
      <c r="B36" s="410" t="s">
        <v>595</v>
      </c>
      <c r="C36" s="374">
        <v>16683775</v>
      </c>
      <c r="D36" s="412">
        <v>961032</v>
      </c>
    </row>
    <row r="37" spans="1:4" s="1" customFormat="1" ht="16.5" customHeight="1">
      <c r="A37" s="422">
        <v>2800000</v>
      </c>
      <c r="B37" s="421" t="s">
        <v>172</v>
      </c>
      <c r="C37" s="420">
        <v>9228510</v>
      </c>
      <c r="D37" s="406" t="s">
        <v>89</v>
      </c>
    </row>
    <row r="38" spans="1:4" s="1" customFormat="1" ht="16.5" customHeight="1">
      <c r="A38"/>
      <c r="B38"/>
      <c r="C38"/>
      <c r="D38"/>
    </row>
    <row r="39" spans="1:4" s="1" customFormat="1" ht="16.5" customHeight="1">
      <c r="A39"/>
      <c r="B39" s="164" t="s">
        <v>594</v>
      </c>
      <c r="C39"/>
      <c r="D39"/>
    </row>
    <row r="40" spans="1:4" s="1" customFormat="1" ht="16.5" customHeight="1">
      <c r="A40"/>
      <c r="C40"/>
      <c r="D40"/>
    </row>
    <row r="41" spans="1:4" s="1" customFormat="1" ht="16.5" customHeight="1">
      <c r="A41"/>
      <c r="B41"/>
      <c r="C41"/>
      <c r="D41"/>
    </row>
    <row r="42" spans="1:4" s="1" customFormat="1" ht="16.5" customHeight="1">
      <c r="A42"/>
      <c r="B42"/>
      <c r="C42"/>
      <c r="D42"/>
    </row>
    <row r="43" spans="1:4" s="1" customFormat="1" ht="16.5" customHeight="1">
      <c r="A43"/>
      <c r="B43"/>
      <c r="C43"/>
      <c r="D43"/>
    </row>
    <row r="44" spans="1:4" s="1" customFormat="1" ht="16.5" customHeight="1">
      <c r="A44" s="83" t="s">
        <v>593</v>
      </c>
      <c r="B44" s="83"/>
      <c r="C44" s="83"/>
      <c r="D44" s="83"/>
    </row>
    <row r="45" spans="1:4" s="1" customFormat="1" ht="18" customHeight="1">
      <c r="A45" s="419" t="s">
        <v>592</v>
      </c>
      <c r="B45" s="342"/>
      <c r="C45" s="342"/>
      <c r="D45" s="342"/>
    </row>
    <row r="46" spans="1:4" s="1" customFormat="1" ht="18" customHeight="1">
      <c r="A46" s="419" t="s">
        <v>534</v>
      </c>
      <c r="B46" s="342"/>
      <c r="C46" s="342"/>
      <c r="D46" s="342"/>
    </row>
    <row r="47" spans="1:4" s="1" customFormat="1" ht="15" customHeight="1">
      <c r="A47" s="109"/>
      <c r="B47" s="109"/>
      <c r="C47" s="109"/>
      <c r="D47" s="418" t="s">
        <v>125</v>
      </c>
    </row>
    <row r="48" spans="1:4" s="1" customFormat="1" ht="24" customHeight="1">
      <c r="A48" s="417" t="s">
        <v>2</v>
      </c>
      <c r="B48" s="106"/>
      <c r="C48" s="416" t="s">
        <v>78</v>
      </c>
      <c r="D48" s="45"/>
    </row>
    <row r="49" spans="1:4" s="1" customFormat="1" ht="19.5" customHeight="1">
      <c r="A49" s="415" t="s">
        <v>42</v>
      </c>
      <c r="B49" s="414" t="s">
        <v>3</v>
      </c>
      <c r="C49" s="392" t="s">
        <v>4</v>
      </c>
      <c r="D49" s="392" t="s">
        <v>2</v>
      </c>
    </row>
    <row r="50" spans="1:4" s="1" customFormat="1" ht="19.5" customHeight="1">
      <c r="A50" s="413">
        <v>2013</v>
      </c>
      <c r="B50" s="100"/>
      <c r="C50" s="389"/>
      <c r="D50" s="389"/>
    </row>
    <row r="51" spans="1:4" s="1" customFormat="1" ht="21.75" customHeight="1">
      <c r="A51" s="412">
        <v>2265258</v>
      </c>
      <c r="B51" s="410" t="s">
        <v>331</v>
      </c>
      <c r="C51" s="374">
        <v>25889724</v>
      </c>
      <c r="D51" s="412">
        <v>722722</v>
      </c>
    </row>
    <row r="52" spans="1:4" s="1" customFormat="1" ht="21.75" customHeight="1">
      <c r="A52" s="409" t="s">
        <v>89</v>
      </c>
      <c r="B52" s="410" t="s">
        <v>591</v>
      </c>
      <c r="C52" s="374">
        <v>1</v>
      </c>
      <c r="D52" s="409" t="s">
        <v>89</v>
      </c>
    </row>
    <row r="53" spans="1:4" s="1" customFormat="1" ht="21.75" customHeight="1">
      <c r="A53" s="373">
        <v>102484</v>
      </c>
      <c r="B53" s="410" t="s">
        <v>590</v>
      </c>
      <c r="C53" s="374">
        <v>1265946</v>
      </c>
      <c r="D53" s="409" t="s">
        <v>89</v>
      </c>
    </row>
    <row r="54" spans="1:4" s="1" customFormat="1" ht="21.75" customHeight="1">
      <c r="A54" s="412">
        <v>15009480</v>
      </c>
      <c r="B54" s="410" t="s">
        <v>589</v>
      </c>
      <c r="C54" s="374">
        <v>97074511</v>
      </c>
      <c r="D54" s="412">
        <v>34098098</v>
      </c>
    </row>
    <row r="55" spans="1:4" s="1" customFormat="1" ht="21.75" customHeight="1">
      <c r="A55" s="412">
        <v>12558458</v>
      </c>
      <c r="B55" s="410" t="s">
        <v>131</v>
      </c>
      <c r="C55" s="411">
        <v>62178534</v>
      </c>
      <c r="D55" s="412">
        <v>9297592</v>
      </c>
    </row>
    <row r="56" spans="1:4" s="1" customFormat="1" ht="21.75" customHeight="1">
      <c r="A56" s="412">
        <v>102604</v>
      </c>
      <c r="B56" s="410" t="s">
        <v>130</v>
      </c>
      <c r="C56" s="374">
        <v>587224</v>
      </c>
      <c r="D56" s="412">
        <v>60740</v>
      </c>
    </row>
    <row r="57" spans="1:4" s="1" customFormat="1" ht="21.75" customHeight="1">
      <c r="A57" s="412">
        <v>105199320</v>
      </c>
      <c r="B57" s="410" t="s">
        <v>214</v>
      </c>
      <c r="C57" s="411">
        <v>497268899</v>
      </c>
      <c r="D57" s="412">
        <v>142875439</v>
      </c>
    </row>
    <row r="58" spans="1:4" s="1" customFormat="1" ht="21.75" customHeight="1">
      <c r="A58" s="412">
        <v>7346197</v>
      </c>
      <c r="B58" s="410" t="s">
        <v>588</v>
      </c>
      <c r="C58" s="374">
        <v>50960605</v>
      </c>
      <c r="D58" s="412">
        <v>8117553</v>
      </c>
    </row>
    <row r="59" spans="1:4" s="1" customFormat="1" ht="21.75" customHeight="1">
      <c r="A59" s="412">
        <v>9054082</v>
      </c>
      <c r="B59" s="410" t="s">
        <v>122</v>
      </c>
      <c r="C59" s="374">
        <v>82372775</v>
      </c>
      <c r="D59" s="412">
        <v>39243468</v>
      </c>
    </row>
    <row r="60" spans="1:4" s="1" customFormat="1" ht="21.75" customHeight="1">
      <c r="A60" s="412">
        <v>26000</v>
      </c>
      <c r="B60" s="410" t="s">
        <v>121</v>
      </c>
      <c r="C60" s="374">
        <v>43197</v>
      </c>
      <c r="D60" s="412">
        <v>38197</v>
      </c>
    </row>
    <row r="61" spans="1:4" s="1" customFormat="1" ht="21.75" customHeight="1">
      <c r="A61" s="412">
        <v>2390158</v>
      </c>
      <c r="B61" s="410" t="s">
        <v>120</v>
      </c>
      <c r="C61" s="374">
        <v>10572938</v>
      </c>
      <c r="D61" s="409" t="s">
        <v>89</v>
      </c>
    </row>
    <row r="62" spans="1:4" s="1" customFormat="1" ht="21.75" customHeight="1">
      <c r="A62" s="373">
        <v>757180</v>
      </c>
      <c r="B62" s="410" t="s">
        <v>221</v>
      </c>
      <c r="C62" s="374">
        <v>16937933</v>
      </c>
      <c r="D62" s="374">
        <v>1379991</v>
      </c>
    </row>
    <row r="63" spans="1:4" s="1" customFormat="1" ht="21.75" customHeight="1">
      <c r="A63" s="412">
        <v>3984061</v>
      </c>
      <c r="B63" s="410" t="s">
        <v>118</v>
      </c>
      <c r="C63" s="374">
        <v>7296418</v>
      </c>
      <c r="D63" s="411">
        <v>1540991</v>
      </c>
    </row>
    <row r="64" spans="1:4" s="1" customFormat="1" ht="21.75" customHeight="1">
      <c r="A64" s="412">
        <v>12720306</v>
      </c>
      <c r="B64" s="410" t="s">
        <v>117</v>
      </c>
      <c r="C64" s="374">
        <v>101624911</v>
      </c>
      <c r="D64" s="411">
        <v>15361863</v>
      </c>
    </row>
    <row r="65" spans="1:4" s="1" customFormat="1" ht="21.75" customHeight="1">
      <c r="A65" s="412">
        <v>7143803</v>
      </c>
      <c r="B65" s="410" t="s">
        <v>116</v>
      </c>
      <c r="C65" s="374">
        <v>58078709</v>
      </c>
      <c r="D65" s="411">
        <v>16116085</v>
      </c>
    </row>
    <row r="66" spans="1:4" s="1" customFormat="1" ht="21.75" customHeight="1">
      <c r="A66" s="409" t="s">
        <v>89</v>
      </c>
      <c r="B66" s="410" t="s">
        <v>115</v>
      </c>
      <c r="C66" s="374">
        <v>18444625</v>
      </c>
      <c r="D66" s="374">
        <v>43000</v>
      </c>
    </row>
    <row r="67" spans="1:4" s="1" customFormat="1" ht="21.75" customHeight="1">
      <c r="A67" s="373">
        <v>22247110</v>
      </c>
      <c r="B67" s="410" t="s">
        <v>114</v>
      </c>
      <c r="C67" s="374">
        <v>112908103</v>
      </c>
      <c r="D67" s="374">
        <v>18106299</v>
      </c>
    </row>
    <row r="68" spans="1:4" s="1" customFormat="1" ht="21.75" customHeight="1">
      <c r="A68" s="373">
        <v>498403</v>
      </c>
      <c r="B68" s="410" t="s">
        <v>113</v>
      </c>
      <c r="C68" s="374">
        <v>7570470</v>
      </c>
      <c r="D68" s="374">
        <v>613996</v>
      </c>
    </row>
    <row r="69" spans="1:4" s="1" customFormat="1" ht="21.75" customHeight="1">
      <c r="A69" s="373">
        <v>1832116</v>
      </c>
      <c r="B69" s="410" t="s">
        <v>112</v>
      </c>
      <c r="C69" s="374">
        <v>18155305</v>
      </c>
      <c r="D69" s="374">
        <v>2442344</v>
      </c>
    </row>
    <row r="70" spans="1:4" s="1" customFormat="1" ht="21.75" customHeight="1">
      <c r="A70" s="409" t="s">
        <v>89</v>
      </c>
      <c r="B70" s="410" t="s">
        <v>197</v>
      </c>
      <c r="C70" s="374">
        <v>772005202</v>
      </c>
      <c r="D70" s="374">
        <v>239230326</v>
      </c>
    </row>
    <row r="71" spans="1:4" s="1" customFormat="1" ht="21.75" customHeight="1">
      <c r="A71" s="373">
        <v>12049731</v>
      </c>
      <c r="B71" s="410" t="s">
        <v>109</v>
      </c>
      <c r="C71" s="374">
        <v>53254892</v>
      </c>
      <c r="D71" s="374">
        <v>18302625</v>
      </c>
    </row>
    <row r="72" spans="1:4" s="1" customFormat="1" ht="21.75" customHeight="1">
      <c r="A72" s="373">
        <v>79110</v>
      </c>
      <c r="B72" s="410" t="s">
        <v>211</v>
      </c>
      <c r="C72" s="374">
        <v>488889</v>
      </c>
      <c r="D72" s="374">
        <v>132256</v>
      </c>
    </row>
    <row r="73" spans="1:4" s="1" customFormat="1" ht="21.75" customHeight="1">
      <c r="A73" s="373">
        <v>6246475</v>
      </c>
      <c r="B73" s="410" t="s">
        <v>107</v>
      </c>
      <c r="C73" s="374">
        <v>159938547</v>
      </c>
      <c r="D73" s="409" t="s">
        <v>89</v>
      </c>
    </row>
    <row r="74" spans="1:4" s="1" customFormat="1" ht="21.75" customHeight="1">
      <c r="A74" s="373">
        <v>829346</v>
      </c>
      <c r="B74" s="410" t="s">
        <v>587</v>
      </c>
      <c r="C74" s="374">
        <v>27434580</v>
      </c>
      <c r="D74" s="374">
        <v>1670346</v>
      </c>
    </row>
    <row r="75" spans="1:4" s="1" customFormat="1" ht="21.75" customHeight="1">
      <c r="A75" s="409" t="s">
        <v>89</v>
      </c>
      <c r="B75" s="410" t="s">
        <v>586</v>
      </c>
      <c r="C75" s="374">
        <v>4000000</v>
      </c>
      <c r="D75" s="374">
        <v>425593</v>
      </c>
    </row>
    <row r="76" spans="1:4" s="1" customFormat="1" ht="21.75" customHeight="1">
      <c r="A76" s="373">
        <v>4525234</v>
      </c>
      <c r="B76" s="410" t="s">
        <v>103</v>
      </c>
      <c r="C76" s="374">
        <v>17593744</v>
      </c>
      <c r="D76" s="374">
        <v>2645987</v>
      </c>
    </row>
    <row r="77" spans="1:4" s="1" customFormat="1" ht="21.75" customHeight="1">
      <c r="A77" s="409" t="s">
        <v>89</v>
      </c>
      <c r="B77" s="410" t="s">
        <v>329</v>
      </c>
      <c r="C77" s="374">
        <v>80378133</v>
      </c>
      <c r="D77" s="409" t="s">
        <v>89</v>
      </c>
    </row>
    <row r="78" spans="1:4" s="1" customFormat="1" ht="24" customHeight="1">
      <c r="A78" s="408">
        <f>SUM(A9:A37,A51:A77)</f>
        <v>1744331346</v>
      </c>
      <c r="B78" s="407" t="s">
        <v>530</v>
      </c>
      <c r="C78" s="404">
        <f>SUM(C9:C33,C34:C77)</f>
        <v>10566985179</v>
      </c>
      <c r="D78" s="404">
        <f>SUM(D9:D33,D34:D77)</f>
        <v>2093626050</v>
      </c>
    </row>
    <row r="79" spans="1:4" s="1" customFormat="1" ht="24" customHeight="1">
      <c r="A79" s="406" t="s">
        <v>233</v>
      </c>
      <c r="B79" s="405" t="s">
        <v>585</v>
      </c>
      <c r="C79" s="404">
        <v>1800000000</v>
      </c>
      <c r="D79" s="403" t="s">
        <v>233</v>
      </c>
    </row>
    <row r="80" spans="1:4" s="1" customFormat="1" ht="21.75" customHeight="1">
      <c r="A80" s="402" t="s">
        <v>584</v>
      </c>
      <c r="B80" s="402"/>
      <c r="C80" s="402"/>
      <c r="D80" s="402"/>
    </row>
    <row r="81" spans="1:4" s="1" customFormat="1" ht="18" customHeight="1">
      <c r="A81" s="401"/>
      <c r="B81" s="401"/>
      <c r="C81" s="401"/>
      <c r="D81" s="401"/>
    </row>
    <row r="82" spans="1:4" s="1" customFormat="1" ht="16.5" customHeight="1">
      <c r="A82"/>
      <c r="C82"/>
      <c r="D82"/>
    </row>
    <row r="83" spans="1:4" s="1" customFormat="1" ht="18" customHeight="1">
      <c r="A83" s="401"/>
      <c r="B83" s="401"/>
      <c r="C83" s="401"/>
      <c r="D83" s="401"/>
    </row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sheetProtection/>
  <mergeCells count="9">
    <mergeCell ref="A2:D2"/>
    <mergeCell ref="A44:D44"/>
    <mergeCell ref="A83:D83"/>
    <mergeCell ref="A80:D80"/>
    <mergeCell ref="A81:D81"/>
    <mergeCell ref="C7:C8"/>
    <mergeCell ref="D7:D8"/>
    <mergeCell ref="C49:C50"/>
    <mergeCell ref="D49:D50"/>
  </mergeCells>
  <printOptions horizontalCentered="1"/>
  <pageMargins left="0.35433070866141736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4"/>
  <sheetViews>
    <sheetView showGridLines="0" rightToLeft="1" zoomScalePageLayoutView="0" workbookViewId="0" topLeftCell="A1">
      <selection activeCell="H105" sqref="H105"/>
    </sheetView>
  </sheetViews>
  <sheetFormatPr defaultColWidth="9.140625" defaultRowHeight="12.75"/>
  <cols>
    <col min="1" max="1" width="14.421875" style="0" customWidth="1"/>
    <col min="2" max="2" width="3.57421875" style="0" customWidth="1"/>
    <col min="3" max="3" width="52.00390625" style="0" customWidth="1"/>
    <col min="4" max="4" width="15.421875" style="0" customWidth="1"/>
    <col min="5" max="5" width="14.7109375" style="0" customWidth="1"/>
  </cols>
  <sheetData>
    <row r="1" spans="1:5" s="1" customFormat="1" ht="24.75">
      <c r="A1" s="84" t="s">
        <v>619</v>
      </c>
      <c r="B1" s="84"/>
      <c r="C1" s="84"/>
      <c r="D1" s="84"/>
      <c r="E1" s="84"/>
    </row>
    <row r="2" spans="1:5" s="1" customFormat="1" ht="20.25" customHeight="1">
      <c r="A2" s="126" t="s">
        <v>608</v>
      </c>
      <c r="B2" s="156"/>
      <c r="C2" s="156"/>
      <c r="D2" s="156"/>
      <c r="E2" s="156"/>
    </row>
    <row r="3" spans="1:5" s="1" customFormat="1" ht="20.25" customHeight="1">
      <c r="A3" s="126" t="s">
        <v>284</v>
      </c>
      <c r="B3" s="156"/>
      <c r="C3" s="156"/>
      <c r="D3" s="156"/>
      <c r="E3" s="156"/>
    </row>
    <row r="4" spans="1:5" s="1" customFormat="1" ht="16.5" customHeight="1">
      <c r="A4" s="109"/>
      <c r="B4" s="155"/>
      <c r="C4" s="109"/>
      <c r="D4" s="109"/>
      <c r="E4" s="163" t="s">
        <v>125</v>
      </c>
    </row>
    <row r="5" spans="1:5" s="1" customFormat="1" ht="20.25" customHeight="1">
      <c r="A5" s="196" t="s">
        <v>2</v>
      </c>
      <c r="B5" s="154"/>
      <c r="C5" s="153"/>
      <c r="D5" s="351" t="s">
        <v>78</v>
      </c>
      <c r="E5" s="350"/>
    </row>
    <row r="6" spans="1:5" s="1" customFormat="1" ht="20.25" customHeight="1">
      <c r="A6" s="192" t="s">
        <v>42</v>
      </c>
      <c r="B6" s="150" t="s">
        <v>3</v>
      </c>
      <c r="C6" s="430"/>
      <c r="D6" s="191" t="s">
        <v>345</v>
      </c>
      <c r="E6" s="191" t="s">
        <v>2</v>
      </c>
    </row>
    <row r="7" spans="1:5" s="1" customFormat="1" ht="20.25" customHeight="1">
      <c r="A7" s="190">
        <v>2013</v>
      </c>
      <c r="B7" s="148"/>
      <c r="C7" s="147"/>
      <c r="D7" s="188"/>
      <c r="E7" s="188"/>
    </row>
    <row r="8" spans="1:5" s="1" customFormat="1" ht="21.75" customHeight="1">
      <c r="A8" s="433"/>
      <c r="B8" s="145" t="s">
        <v>7</v>
      </c>
      <c r="C8" s="137" t="s">
        <v>229</v>
      </c>
      <c r="D8" s="433"/>
      <c r="E8" s="433"/>
    </row>
    <row r="9" spans="1:5" s="1" customFormat="1" ht="15" customHeight="1">
      <c r="A9" s="92">
        <v>25540082</v>
      </c>
      <c r="B9" s="33"/>
      <c r="C9" s="135" t="s">
        <v>159</v>
      </c>
      <c r="D9" s="92">
        <v>239154250</v>
      </c>
      <c r="E9" s="92">
        <v>19995224</v>
      </c>
    </row>
    <row r="10" spans="1:5" s="1" customFormat="1" ht="15" customHeight="1">
      <c r="A10" s="92">
        <v>126265679</v>
      </c>
      <c r="B10" s="33"/>
      <c r="C10" s="135" t="s">
        <v>325</v>
      </c>
      <c r="D10" s="92">
        <v>528423828</v>
      </c>
      <c r="E10" s="92">
        <v>120706292</v>
      </c>
    </row>
    <row r="11" spans="1:5" s="1" customFormat="1" ht="15" customHeight="1">
      <c r="A11" s="92">
        <v>826455</v>
      </c>
      <c r="B11" s="33"/>
      <c r="C11" s="135" t="s">
        <v>157</v>
      </c>
      <c r="D11" s="92">
        <v>10589815</v>
      </c>
      <c r="E11" s="92">
        <v>487740</v>
      </c>
    </row>
    <row r="12" spans="1:5" s="1" customFormat="1" ht="15" customHeight="1">
      <c r="A12" s="92">
        <v>48865</v>
      </c>
      <c r="B12" s="33"/>
      <c r="C12" s="135" t="s">
        <v>228</v>
      </c>
      <c r="D12" s="92">
        <v>1784761</v>
      </c>
      <c r="E12" s="92">
        <v>58160</v>
      </c>
    </row>
    <row r="13" spans="1:5" s="1" customFormat="1" ht="15" customHeight="1">
      <c r="A13" s="92">
        <v>1134305</v>
      </c>
      <c r="B13" s="33"/>
      <c r="C13" s="135" t="s">
        <v>156</v>
      </c>
      <c r="D13" s="92">
        <v>1113878</v>
      </c>
      <c r="E13" s="92">
        <v>90463</v>
      </c>
    </row>
    <row r="14" spans="1:5" s="1" customFormat="1" ht="15" customHeight="1">
      <c r="A14" s="92">
        <v>1529431</v>
      </c>
      <c r="B14" s="33"/>
      <c r="C14" s="135" t="s">
        <v>155</v>
      </c>
      <c r="D14" s="92">
        <v>7611241</v>
      </c>
      <c r="E14" s="92">
        <v>1883783</v>
      </c>
    </row>
    <row r="15" spans="1:5" s="1" customFormat="1" ht="15" customHeight="1">
      <c r="A15" s="92">
        <v>3773457</v>
      </c>
      <c r="B15" s="33"/>
      <c r="C15" s="135" t="s">
        <v>154</v>
      </c>
      <c r="D15" s="92">
        <v>88596135</v>
      </c>
      <c r="E15" s="92">
        <v>3235445</v>
      </c>
    </row>
    <row r="16" spans="1:5" s="1" customFormat="1" ht="15" customHeight="1">
      <c r="A16" s="88" t="s">
        <v>89</v>
      </c>
      <c r="B16" s="33"/>
      <c r="C16" s="135" t="s">
        <v>140</v>
      </c>
      <c r="D16" s="92">
        <v>17977</v>
      </c>
      <c r="E16" s="92">
        <v>13695</v>
      </c>
    </row>
    <row r="17" spans="1:5" s="1" customFormat="1" ht="15" customHeight="1">
      <c r="A17" s="92">
        <v>20008</v>
      </c>
      <c r="B17" s="33"/>
      <c r="C17" s="135" t="s">
        <v>137</v>
      </c>
      <c r="D17" s="92">
        <v>424992</v>
      </c>
      <c r="E17" s="92">
        <v>46521</v>
      </c>
    </row>
    <row r="18" spans="1:5" s="1" customFormat="1" ht="15" customHeight="1">
      <c r="A18" s="92">
        <v>22300</v>
      </c>
      <c r="B18" s="33"/>
      <c r="C18" s="135" t="s">
        <v>136</v>
      </c>
      <c r="D18" s="92">
        <v>150918</v>
      </c>
      <c r="E18" s="88" t="s">
        <v>89</v>
      </c>
    </row>
    <row r="19" spans="1:5" s="1" customFormat="1" ht="15" customHeight="1">
      <c r="A19" s="92">
        <v>26000</v>
      </c>
      <c r="B19" s="33"/>
      <c r="C19" s="135" t="s">
        <v>121</v>
      </c>
      <c r="D19" s="92">
        <v>43197</v>
      </c>
      <c r="E19" s="92">
        <v>38197</v>
      </c>
    </row>
    <row r="20" spans="1:5" s="1" customFormat="1" ht="15" customHeight="1">
      <c r="A20" s="92">
        <v>2390158</v>
      </c>
      <c r="B20" s="33"/>
      <c r="C20" s="135" t="s">
        <v>120</v>
      </c>
      <c r="D20" s="92">
        <v>10572938</v>
      </c>
      <c r="E20" s="88" t="s">
        <v>89</v>
      </c>
    </row>
    <row r="21" spans="1:5" s="1" customFormat="1" ht="15" customHeight="1">
      <c r="A21" s="92">
        <v>498403</v>
      </c>
      <c r="B21" s="33"/>
      <c r="C21" s="135" t="s">
        <v>113</v>
      </c>
      <c r="D21" s="92">
        <v>7570470</v>
      </c>
      <c r="E21" s="92">
        <v>613996</v>
      </c>
    </row>
    <row r="22" spans="1:5" s="1" customFormat="1" ht="15" customHeight="1">
      <c r="A22" s="88" t="s">
        <v>89</v>
      </c>
      <c r="B22" s="33"/>
      <c r="C22" s="135" t="s">
        <v>618</v>
      </c>
      <c r="D22" s="92">
        <v>80378133</v>
      </c>
      <c r="E22" s="88" t="s">
        <v>89</v>
      </c>
    </row>
    <row r="23" spans="1:5" s="1" customFormat="1" ht="21.75" customHeight="1">
      <c r="A23" s="346">
        <f>SUM(A9:A22)</f>
        <v>162075143</v>
      </c>
      <c r="B23" s="131"/>
      <c r="C23" s="428" t="s">
        <v>225</v>
      </c>
      <c r="D23" s="346">
        <f>SUM(D9:D22)</f>
        <v>976432533</v>
      </c>
      <c r="E23" s="346">
        <f>SUM(E9:E22)</f>
        <v>147169516</v>
      </c>
    </row>
    <row r="24" spans="1:5" s="1" customFormat="1" ht="21.75" customHeight="1">
      <c r="A24" s="134"/>
      <c r="B24" s="138" t="s">
        <v>9</v>
      </c>
      <c r="C24" s="137" t="s">
        <v>222</v>
      </c>
      <c r="D24" s="134"/>
      <c r="E24" s="134"/>
    </row>
    <row r="25" spans="1:5" s="1" customFormat="1" ht="18" customHeight="1">
      <c r="A25" s="92">
        <v>2328427</v>
      </c>
      <c r="B25" s="33"/>
      <c r="C25" s="135" t="s">
        <v>153</v>
      </c>
      <c r="D25" s="92">
        <v>23773367</v>
      </c>
      <c r="E25" s="92">
        <v>3172194</v>
      </c>
    </row>
    <row r="26" spans="1:5" s="1" customFormat="1" ht="18" customHeight="1">
      <c r="A26" s="92">
        <v>5369835</v>
      </c>
      <c r="B26" s="33"/>
      <c r="C26" s="135" t="s">
        <v>148</v>
      </c>
      <c r="D26" s="92">
        <v>17689018</v>
      </c>
      <c r="E26" s="92">
        <v>5327337</v>
      </c>
    </row>
    <row r="27" spans="1:5" s="1" customFormat="1" ht="18" customHeight="1">
      <c r="A27" s="92">
        <v>87303</v>
      </c>
      <c r="B27" s="33"/>
      <c r="C27" s="135" t="s">
        <v>138</v>
      </c>
      <c r="D27" s="92">
        <v>442629</v>
      </c>
      <c r="E27" s="92">
        <v>54098</v>
      </c>
    </row>
    <row r="28" spans="1:5" s="1" customFormat="1" ht="18" customHeight="1">
      <c r="A28" s="92">
        <v>757180</v>
      </c>
      <c r="B28" s="33"/>
      <c r="C28" s="135" t="s">
        <v>119</v>
      </c>
      <c r="D28" s="92">
        <v>16937933</v>
      </c>
      <c r="E28" s="92">
        <v>1379991</v>
      </c>
    </row>
    <row r="29" spans="1:5" s="1" customFormat="1" ht="18" customHeight="1">
      <c r="A29" s="92">
        <v>829346</v>
      </c>
      <c r="B29" s="33"/>
      <c r="C29" s="135" t="s">
        <v>372</v>
      </c>
      <c r="D29" s="92">
        <v>27434580</v>
      </c>
      <c r="E29" s="92">
        <v>1670346</v>
      </c>
    </row>
    <row r="30" spans="1:5" s="1" customFormat="1" ht="18" customHeight="1">
      <c r="A30" s="346">
        <f>SUM(A25:A29)</f>
        <v>9372091</v>
      </c>
      <c r="B30" s="131"/>
      <c r="C30" s="428" t="s">
        <v>219</v>
      </c>
      <c r="D30" s="346">
        <f>SUM(D25:D29)</f>
        <v>86277527</v>
      </c>
      <c r="E30" s="346">
        <f>SUM(E25:E29)</f>
        <v>11603966</v>
      </c>
    </row>
    <row r="31" spans="1:5" s="1" customFormat="1" ht="18" customHeight="1">
      <c r="A31" s="134"/>
      <c r="B31" s="138" t="s">
        <v>10</v>
      </c>
      <c r="C31" s="137" t="s">
        <v>217</v>
      </c>
      <c r="D31" s="134"/>
      <c r="E31" s="134"/>
    </row>
    <row r="32" spans="1:5" s="1" customFormat="1" ht="18" customHeight="1">
      <c r="A32" s="92">
        <v>56764</v>
      </c>
      <c r="B32" s="33"/>
      <c r="C32" s="162" t="s">
        <v>159</v>
      </c>
      <c r="D32" s="92">
        <v>2205001</v>
      </c>
      <c r="E32" s="92">
        <v>60157</v>
      </c>
    </row>
    <row r="33" spans="1:5" s="1" customFormat="1" ht="18" customHeight="1">
      <c r="A33" s="92">
        <v>38964618</v>
      </c>
      <c r="B33" s="33"/>
      <c r="C33" s="161" t="s">
        <v>146</v>
      </c>
      <c r="D33" s="92">
        <v>303177018</v>
      </c>
      <c r="E33" s="92">
        <v>62108272</v>
      </c>
    </row>
    <row r="34" spans="1:5" s="1" customFormat="1" ht="18" customHeight="1">
      <c r="A34" s="92">
        <v>5414190</v>
      </c>
      <c r="B34" s="33"/>
      <c r="C34" s="161" t="s">
        <v>134</v>
      </c>
      <c r="D34" s="92">
        <v>66622937</v>
      </c>
      <c r="E34" s="92">
        <v>5617686</v>
      </c>
    </row>
    <row r="35" spans="1:5" s="1" customFormat="1" ht="18" customHeight="1">
      <c r="A35" s="92">
        <v>102604</v>
      </c>
      <c r="B35" s="33"/>
      <c r="C35" s="135" t="s">
        <v>130</v>
      </c>
      <c r="D35" s="92">
        <v>587224</v>
      </c>
      <c r="E35" s="92">
        <v>60740</v>
      </c>
    </row>
    <row r="36" spans="1:5" s="1" customFormat="1" ht="18" customHeight="1">
      <c r="A36" s="92">
        <v>105199320</v>
      </c>
      <c r="B36" s="33"/>
      <c r="C36" s="135" t="s">
        <v>214</v>
      </c>
      <c r="D36" s="92">
        <v>497268899</v>
      </c>
      <c r="E36" s="92">
        <v>142875439</v>
      </c>
    </row>
    <row r="37" spans="1:5" s="1" customFormat="1" ht="18" customHeight="1">
      <c r="A37" s="92">
        <v>7143803</v>
      </c>
      <c r="B37" s="33"/>
      <c r="C37" s="135" t="s">
        <v>116</v>
      </c>
      <c r="D37" s="92">
        <v>58078709</v>
      </c>
      <c r="E37" s="92">
        <v>16116085</v>
      </c>
    </row>
    <row r="38" spans="1:5" s="1" customFormat="1" ht="18" customHeight="1">
      <c r="A38" s="88" t="s">
        <v>89</v>
      </c>
      <c r="B38" s="33"/>
      <c r="C38" s="135" t="s">
        <v>115</v>
      </c>
      <c r="D38" s="92">
        <v>18444625</v>
      </c>
      <c r="E38" s="92">
        <v>43000</v>
      </c>
    </row>
    <row r="39" spans="1:5" s="1" customFormat="1" ht="18" customHeight="1">
      <c r="A39" s="92">
        <v>18861900</v>
      </c>
      <c r="B39" s="33"/>
      <c r="C39" s="135" t="s">
        <v>366</v>
      </c>
      <c r="D39" s="92">
        <v>103742412</v>
      </c>
      <c r="E39" s="92">
        <v>16607644</v>
      </c>
    </row>
    <row r="40" spans="1:5" s="1" customFormat="1" ht="18" customHeight="1">
      <c r="A40" s="92">
        <v>79110</v>
      </c>
      <c r="B40" s="33"/>
      <c r="C40" s="135" t="s">
        <v>211</v>
      </c>
      <c r="D40" s="92">
        <v>488889</v>
      </c>
      <c r="E40" s="92">
        <v>132256</v>
      </c>
    </row>
    <row r="41" spans="1:5" s="1" customFormat="1" ht="18" customHeight="1">
      <c r="A41" s="88" t="s">
        <v>89</v>
      </c>
      <c r="B41" s="33"/>
      <c r="C41" s="135" t="s">
        <v>104</v>
      </c>
      <c r="D41" s="92">
        <v>4000000</v>
      </c>
      <c r="E41" s="92">
        <v>425593</v>
      </c>
    </row>
    <row r="42" spans="1:5" s="1" customFormat="1" ht="18" customHeight="1">
      <c r="A42" s="344">
        <f>SUM(A32:A41)</f>
        <v>175822309</v>
      </c>
      <c r="B42" s="131"/>
      <c r="C42" s="345" t="s">
        <v>209</v>
      </c>
      <c r="D42" s="344">
        <f>SUM(D32:D41)</f>
        <v>1054615714</v>
      </c>
      <c r="E42" s="344">
        <f>SUM(E32:E41)</f>
        <v>244046872</v>
      </c>
    </row>
    <row r="43" spans="1:5" s="1" customFormat="1" ht="18" customHeight="1">
      <c r="A43" s="134"/>
      <c r="B43" s="145" t="s">
        <v>11</v>
      </c>
      <c r="C43" s="137" t="s">
        <v>208</v>
      </c>
      <c r="D43" s="134"/>
      <c r="E43" s="134"/>
    </row>
    <row r="44" spans="1:5" s="1" customFormat="1" ht="18" customHeight="1">
      <c r="A44" s="92">
        <v>54436279</v>
      </c>
      <c r="B44" s="33"/>
      <c r="C44" s="135" t="s">
        <v>147</v>
      </c>
      <c r="D44" s="92">
        <v>511405744</v>
      </c>
      <c r="E44" s="92">
        <v>27844582</v>
      </c>
    </row>
    <row r="45" spans="1:5" s="1" customFormat="1" ht="18" customHeight="1">
      <c r="A45" s="344">
        <f>SUM(A43:A44)</f>
        <v>54436279</v>
      </c>
      <c r="B45" s="131"/>
      <c r="C45" s="345" t="s">
        <v>207</v>
      </c>
      <c r="D45" s="344">
        <f>SUM(D43:D44)</f>
        <v>511405744</v>
      </c>
      <c r="E45" s="344">
        <f>SUM(E43:E44)</f>
        <v>27844582</v>
      </c>
    </row>
    <row r="46" s="1" customFormat="1" ht="18" customHeight="1">
      <c r="C46" s="127" t="s">
        <v>617</v>
      </c>
    </row>
    <row r="47" s="1" customFormat="1" ht="21.75" customHeight="1"/>
    <row r="48" s="1" customFormat="1" ht="21.75" customHeight="1"/>
    <row r="49" spans="1:5" s="1" customFormat="1" ht="19.5" customHeight="1">
      <c r="A49" s="84" t="s">
        <v>616</v>
      </c>
      <c r="B49" s="84"/>
      <c r="C49" s="84"/>
      <c r="D49" s="84"/>
      <c r="E49" s="84"/>
    </row>
    <row r="50" spans="1:5" s="1" customFormat="1" ht="18" customHeight="1">
      <c r="A50" s="126" t="s">
        <v>608</v>
      </c>
      <c r="B50" s="156"/>
      <c r="C50" s="156"/>
      <c r="D50" s="156"/>
      <c r="E50" s="156"/>
    </row>
    <row r="51" spans="1:5" s="1" customFormat="1" ht="18" customHeight="1">
      <c r="A51" s="126" t="s">
        <v>284</v>
      </c>
      <c r="B51" s="156"/>
      <c r="C51" s="156"/>
      <c r="D51" s="156"/>
      <c r="E51" s="156"/>
    </row>
    <row r="52" spans="1:5" s="1" customFormat="1" ht="18" customHeight="1">
      <c r="A52" s="109"/>
      <c r="B52" s="155"/>
      <c r="C52" s="109"/>
      <c r="D52" s="109"/>
      <c r="E52" s="163" t="s">
        <v>125</v>
      </c>
    </row>
    <row r="53" spans="1:5" s="1" customFormat="1" ht="20.25" customHeight="1">
      <c r="A53" s="196" t="s">
        <v>2</v>
      </c>
      <c r="B53" s="154"/>
      <c r="C53" s="153"/>
      <c r="D53" s="351" t="s">
        <v>78</v>
      </c>
      <c r="E53" s="350"/>
    </row>
    <row r="54" spans="1:5" s="1" customFormat="1" ht="20.25" customHeight="1">
      <c r="A54" s="192" t="s">
        <v>42</v>
      </c>
      <c r="B54" s="150" t="s">
        <v>3</v>
      </c>
      <c r="C54" s="430"/>
      <c r="D54" s="191" t="s">
        <v>345</v>
      </c>
      <c r="E54" s="191" t="s">
        <v>2</v>
      </c>
    </row>
    <row r="55" spans="1:5" s="1" customFormat="1" ht="20.25" customHeight="1">
      <c r="A55" s="190">
        <v>2013</v>
      </c>
      <c r="B55" s="148"/>
      <c r="C55" s="147"/>
      <c r="D55" s="188"/>
      <c r="E55" s="188"/>
    </row>
    <row r="56" spans="1:5" s="1" customFormat="1" ht="20.25" customHeight="1">
      <c r="A56" s="134"/>
      <c r="B56" s="138" t="s">
        <v>12</v>
      </c>
      <c r="C56" s="137" t="s">
        <v>206</v>
      </c>
      <c r="D56" s="134"/>
      <c r="E56" s="134"/>
    </row>
    <row r="57" spans="1:5" s="1" customFormat="1" ht="18" customHeight="1">
      <c r="A57" s="92">
        <v>5494501</v>
      </c>
      <c r="B57" s="33"/>
      <c r="C57" s="135" t="s">
        <v>145</v>
      </c>
      <c r="D57" s="92">
        <v>42153234</v>
      </c>
      <c r="E57" s="92">
        <v>4041142</v>
      </c>
    </row>
    <row r="58" spans="1:5" s="1" customFormat="1" ht="18" customHeight="1">
      <c r="A58" s="92">
        <v>977911</v>
      </c>
      <c r="B58" s="33"/>
      <c r="C58" s="135" t="s">
        <v>135</v>
      </c>
      <c r="D58" s="92">
        <v>4347407</v>
      </c>
      <c r="E58" s="92">
        <v>760180</v>
      </c>
    </row>
    <row r="59" spans="1:5" s="1" customFormat="1" ht="18" customHeight="1">
      <c r="A59" s="92">
        <v>3385210</v>
      </c>
      <c r="B59" s="33"/>
      <c r="C59" s="135" t="s">
        <v>205</v>
      </c>
      <c r="D59" s="92">
        <v>9165691</v>
      </c>
      <c r="E59" s="92">
        <v>1498655</v>
      </c>
    </row>
    <row r="60" spans="1:5" s="1" customFormat="1" ht="24" customHeight="1">
      <c r="A60" s="344">
        <f>SUM(A57:A59)</f>
        <v>9857622</v>
      </c>
      <c r="B60" s="131"/>
      <c r="C60" s="345" t="s">
        <v>203</v>
      </c>
      <c r="D60" s="344">
        <f>SUM(D57:D59)</f>
        <v>55666332</v>
      </c>
      <c r="E60" s="344">
        <f>SUM(E57:E59)</f>
        <v>6299977</v>
      </c>
    </row>
    <row r="61" spans="1:5" s="1" customFormat="1" ht="18.75" customHeight="1">
      <c r="A61" s="336"/>
      <c r="B61" s="138" t="s">
        <v>16</v>
      </c>
      <c r="C61" s="140" t="s">
        <v>202</v>
      </c>
      <c r="D61" s="336"/>
      <c r="E61" s="336"/>
    </row>
    <row r="62" spans="1:5" s="1" customFormat="1" ht="18" customHeight="1">
      <c r="A62" s="92">
        <v>116695151</v>
      </c>
      <c r="B62" s="33"/>
      <c r="C62" s="135" t="s">
        <v>159</v>
      </c>
      <c r="D62" s="92">
        <v>533797419</v>
      </c>
      <c r="E62" s="92">
        <v>87073577</v>
      </c>
    </row>
    <row r="63" spans="1:5" s="1" customFormat="1" ht="18" customHeight="1">
      <c r="A63" s="92">
        <v>176032062</v>
      </c>
      <c r="B63" s="33"/>
      <c r="C63" s="135" t="s">
        <v>615</v>
      </c>
      <c r="D63" s="92">
        <v>749109550</v>
      </c>
      <c r="E63" s="92">
        <v>215441182</v>
      </c>
    </row>
    <row r="64" spans="1:5" s="1" customFormat="1" ht="18" customHeight="1">
      <c r="A64" s="92">
        <v>25481663</v>
      </c>
      <c r="B64" s="33"/>
      <c r="C64" s="135" t="s">
        <v>614</v>
      </c>
      <c r="D64" s="92">
        <v>265990034</v>
      </c>
      <c r="E64" s="92">
        <v>33970186</v>
      </c>
    </row>
    <row r="65" spans="1:5" s="1" customFormat="1" ht="18" customHeight="1">
      <c r="A65" s="92">
        <v>9281824</v>
      </c>
      <c r="B65" s="33"/>
      <c r="C65" s="135" t="s">
        <v>355</v>
      </c>
      <c r="D65" s="92">
        <v>130327519</v>
      </c>
      <c r="E65" s="92">
        <v>21324391</v>
      </c>
    </row>
    <row r="66" spans="1:5" s="1" customFormat="1" ht="18" customHeight="1">
      <c r="A66" s="92">
        <v>45422031</v>
      </c>
      <c r="B66" s="432"/>
      <c r="C66" s="135" t="s">
        <v>139</v>
      </c>
      <c r="D66" s="92">
        <v>172392654</v>
      </c>
      <c r="E66" s="92">
        <v>57462489</v>
      </c>
    </row>
    <row r="67" spans="1:5" s="1" customFormat="1" ht="18" customHeight="1">
      <c r="A67" s="92">
        <v>1832116</v>
      </c>
      <c r="B67" s="432"/>
      <c r="C67" s="135" t="s">
        <v>112</v>
      </c>
      <c r="D67" s="92">
        <v>18155305</v>
      </c>
      <c r="E67" s="92">
        <v>2442344</v>
      </c>
    </row>
    <row r="68" spans="1:5" s="1" customFormat="1" ht="18" customHeight="1">
      <c r="A68" s="88" t="s">
        <v>89</v>
      </c>
      <c r="B68" s="432"/>
      <c r="C68" s="135" t="s">
        <v>197</v>
      </c>
      <c r="D68" s="92">
        <v>772005202</v>
      </c>
      <c r="E68" s="92">
        <v>239230326</v>
      </c>
    </row>
    <row r="69" spans="1:5" s="1" customFormat="1" ht="20.25" customHeight="1">
      <c r="A69" s="346">
        <f>SUM(A62:A68)</f>
        <v>374744847</v>
      </c>
      <c r="B69" s="431"/>
      <c r="C69" s="428" t="s">
        <v>196</v>
      </c>
      <c r="D69" s="346">
        <f>SUM(D62:D68)</f>
        <v>2641777683</v>
      </c>
      <c r="E69" s="346">
        <f>SUM(E62:E68)</f>
        <v>656944495</v>
      </c>
    </row>
    <row r="70" spans="1:5" s="1" customFormat="1" ht="24" customHeight="1">
      <c r="A70" s="134"/>
      <c r="B70" s="138" t="s">
        <v>47</v>
      </c>
      <c r="C70" s="355" t="s">
        <v>552</v>
      </c>
      <c r="D70" s="134"/>
      <c r="E70" s="134"/>
    </row>
    <row r="71" spans="1:5" s="1" customFormat="1" ht="18" customHeight="1">
      <c r="A71" s="92">
        <v>1632538</v>
      </c>
      <c r="B71" s="33"/>
      <c r="C71" s="135" t="s">
        <v>613</v>
      </c>
      <c r="D71" s="92">
        <v>5992091</v>
      </c>
      <c r="E71" s="92">
        <v>3291426</v>
      </c>
    </row>
    <row r="72" spans="1:5" s="1" customFormat="1" ht="18" customHeight="1">
      <c r="A72" s="92">
        <v>112224</v>
      </c>
      <c r="B72" s="33"/>
      <c r="C72" s="135" t="s">
        <v>152</v>
      </c>
      <c r="D72" s="92">
        <v>11163397</v>
      </c>
      <c r="E72" s="92">
        <v>224206</v>
      </c>
    </row>
    <row r="73" spans="1:5" s="1" customFormat="1" ht="18" customHeight="1">
      <c r="A73" s="92">
        <v>8945418</v>
      </c>
      <c r="B73" s="33"/>
      <c r="C73" s="135" t="s">
        <v>187</v>
      </c>
      <c r="D73" s="92">
        <v>138834326</v>
      </c>
      <c r="E73" s="92">
        <v>10593499</v>
      </c>
    </row>
    <row r="74" spans="1:5" s="1" customFormat="1" ht="18" customHeight="1">
      <c r="A74" s="92">
        <v>12558458</v>
      </c>
      <c r="B74" s="33"/>
      <c r="C74" s="135" t="s">
        <v>131</v>
      </c>
      <c r="D74" s="92">
        <v>62178534</v>
      </c>
      <c r="E74" s="92">
        <v>9297592</v>
      </c>
    </row>
    <row r="75" spans="1:5" s="1" customFormat="1" ht="18" customHeight="1">
      <c r="A75" s="92">
        <v>9054082</v>
      </c>
      <c r="B75" s="33"/>
      <c r="C75" s="135" t="s">
        <v>122</v>
      </c>
      <c r="D75" s="92">
        <v>82372775</v>
      </c>
      <c r="E75" s="92">
        <v>39243468</v>
      </c>
    </row>
    <row r="76" spans="1:5" s="1" customFormat="1" ht="18.75" customHeight="1">
      <c r="A76" s="92">
        <v>3984061</v>
      </c>
      <c r="B76" s="33"/>
      <c r="C76" s="135" t="s">
        <v>612</v>
      </c>
      <c r="D76" s="92">
        <v>7296418</v>
      </c>
      <c r="E76" s="92">
        <v>1540991</v>
      </c>
    </row>
    <row r="77" spans="1:5" s="1" customFormat="1" ht="18.75" customHeight="1">
      <c r="A77" s="92">
        <v>12049731</v>
      </c>
      <c r="B77" s="33"/>
      <c r="C77" s="135" t="s">
        <v>109</v>
      </c>
      <c r="D77" s="92">
        <v>53254892</v>
      </c>
      <c r="E77" s="92">
        <v>18302625</v>
      </c>
    </row>
    <row r="78" spans="1:5" s="1" customFormat="1" ht="21" customHeight="1">
      <c r="A78" s="344">
        <f>SUM(A71:A77)</f>
        <v>48336512</v>
      </c>
      <c r="B78" s="131"/>
      <c r="C78" s="345" t="s">
        <v>185</v>
      </c>
      <c r="D78" s="344">
        <f>SUM(D71:D77)</f>
        <v>361092433</v>
      </c>
      <c r="E78" s="344">
        <f>SUM(E71:E77)</f>
        <v>82493807</v>
      </c>
    </row>
    <row r="79" spans="1:5" s="1" customFormat="1" ht="19.5" customHeight="1">
      <c r="A79" s="134"/>
      <c r="B79" s="138" t="s">
        <v>17</v>
      </c>
      <c r="C79" s="137" t="s">
        <v>184</v>
      </c>
      <c r="D79" s="134"/>
      <c r="E79" s="134"/>
    </row>
    <row r="80" spans="1:5" s="1" customFormat="1" ht="19.5" customHeight="1">
      <c r="A80" s="92">
        <v>846313</v>
      </c>
      <c r="B80" s="33"/>
      <c r="C80" s="135" t="s">
        <v>150</v>
      </c>
      <c r="D80" s="92">
        <v>5533274</v>
      </c>
      <c r="E80" s="92">
        <v>256555</v>
      </c>
    </row>
    <row r="81" spans="1:5" s="1" customFormat="1" ht="19.5" customHeight="1">
      <c r="A81" s="344">
        <f>SUM(A80:A80)</f>
        <v>846313</v>
      </c>
      <c r="B81" s="131"/>
      <c r="C81" s="429" t="s">
        <v>182</v>
      </c>
      <c r="D81" s="344">
        <f>SUM(D80:D80)</f>
        <v>5533274</v>
      </c>
      <c r="E81" s="344">
        <f>SUM(E80:E80)</f>
        <v>256555</v>
      </c>
    </row>
    <row r="82" spans="1:5" s="1" customFormat="1" ht="20.25" customHeight="1">
      <c r="A82" s="134"/>
      <c r="B82" s="145" t="s">
        <v>19</v>
      </c>
      <c r="C82" s="137" t="s">
        <v>181</v>
      </c>
      <c r="D82" s="134"/>
      <c r="E82" s="134"/>
    </row>
    <row r="83" spans="1:5" s="1" customFormat="1" ht="20.25" customHeight="1">
      <c r="A83" s="92">
        <v>2401801</v>
      </c>
      <c r="B83" s="33"/>
      <c r="C83" s="135" t="s">
        <v>546</v>
      </c>
      <c r="D83" s="92">
        <v>25938510</v>
      </c>
      <c r="E83" s="92">
        <v>4615471</v>
      </c>
    </row>
    <row r="84" spans="1:5" s="1" customFormat="1" ht="20.25" customHeight="1">
      <c r="A84" s="92">
        <v>26441386</v>
      </c>
      <c r="B84" s="33"/>
      <c r="C84" s="135" t="s">
        <v>611</v>
      </c>
      <c r="D84" s="92">
        <v>163991708</v>
      </c>
      <c r="E84" s="92">
        <v>26431507</v>
      </c>
    </row>
    <row r="85" spans="1:5" s="1" customFormat="1" ht="20.25" customHeight="1">
      <c r="A85" s="344">
        <f>SUM(A83:A84)</f>
        <v>28843187</v>
      </c>
      <c r="B85" s="131"/>
      <c r="C85" s="345" t="s">
        <v>179</v>
      </c>
      <c r="D85" s="344">
        <f>SUM(D83:D84)</f>
        <v>189930218</v>
      </c>
      <c r="E85" s="344">
        <f>SUM(E83:E84)</f>
        <v>31046978</v>
      </c>
    </row>
    <row r="86" s="1" customFormat="1" ht="21.75" customHeight="1">
      <c r="C86" s="292" t="s">
        <v>610</v>
      </c>
    </row>
    <row r="87" s="1" customFormat="1" ht="21.75" customHeight="1">
      <c r="C87" s="127"/>
    </row>
    <row r="88" spans="1:5" s="1" customFormat="1" ht="20.25" customHeight="1">
      <c r="A88"/>
      <c r="B88"/>
      <c r="C88"/>
      <c r="D88"/>
      <c r="E88"/>
    </row>
    <row r="89" spans="1:5" s="1" customFormat="1" ht="20.25" customHeight="1">
      <c r="A89"/>
      <c r="B89"/>
      <c r="C89"/>
      <c r="D89"/>
      <c r="E89"/>
    </row>
    <row r="90" spans="1:5" s="1" customFormat="1" ht="20.25" customHeight="1">
      <c r="A90"/>
      <c r="B90"/>
      <c r="C90"/>
      <c r="D90"/>
      <c r="E90"/>
    </row>
    <row r="91" spans="1:5" s="1" customFormat="1" ht="20.25" customHeight="1">
      <c r="A91"/>
      <c r="B91"/>
      <c r="C91"/>
      <c r="D91"/>
      <c r="E91"/>
    </row>
    <row r="92" spans="1:5" s="1" customFormat="1" ht="20.25" customHeight="1">
      <c r="A92" s="84" t="s">
        <v>609</v>
      </c>
      <c r="B92" s="84"/>
      <c r="C92" s="84"/>
      <c r="D92" s="84"/>
      <c r="E92" s="84"/>
    </row>
    <row r="93" spans="1:5" s="1" customFormat="1" ht="19.5" customHeight="1">
      <c r="A93" s="126" t="s">
        <v>608</v>
      </c>
      <c r="B93" s="156"/>
      <c r="C93" s="156"/>
      <c r="D93" s="156"/>
      <c r="E93" s="156"/>
    </row>
    <row r="94" spans="1:5" s="1" customFormat="1" ht="20.25" customHeight="1">
      <c r="A94" s="126" t="s">
        <v>284</v>
      </c>
      <c r="B94" s="156"/>
      <c r="C94" s="156"/>
      <c r="D94" s="156"/>
      <c r="E94" s="156"/>
    </row>
    <row r="95" spans="1:5" s="1" customFormat="1" ht="19.5" customHeight="1">
      <c r="A95" s="109"/>
      <c r="B95" s="155"/>
      <c r="C95" s="109"/>
      <c r="D95" s="109"/>
      <c r="E95" s="163" t="s">
        <v>125</v>
      </c>
    </row>
    <row r="96" spans="1:5" s="1" customFormat="1" ht="19.5" customHeight="1">
      <c r="A96" s="196" t="s">
        <v>2</v>
      </c>
      <c r="B96" s="154"/>
      <c r="C96" s="153"/>
      <c r="D96" s="351" t="s">
        <v>78</v>
      </c>
      <c r="E96" s="350"/>
    </row>
    <row r="97" spans="1:5" s="1" customFormat="1" ht="19.5" customHeight="1">
      <c r="A97" s="192" t="s">
        <v>42</v>
      </c>
      <c r="B97" s="150" t="s">
        <v>3</v>
      </c>
      <c r="C97" s="430"/>
      <c r="D97" s="191" t="s">
        <v>345</v>
      </c>
      <c r="E97" s="191" t="s">
        <v>2</v>
      </c>
    </row>
    <row r="98" spans="1:5" s="117" customFormat="1" ht="20.25" customHeight="1">
      <c r="A98" s="190">
        <v>2013</v>
      </c>
      <c r="B98" s="148"/>
      <c r="C98" s="100"/>
      <c r="D98" s="188"/>
      <c r="E98" s="188"/>
    </row>
    <row r="99" spans="1:5" ht="24" customHeight="1">
      <c r="A99" s="134"/>
      <c r="B99" s="145" t="s">
        <v>20</v>
      </c>
      <c r="C99" s="137" t="s">
        <v>178</v>
      </c>
      <c r="D99" s="134"/>
      <c r="E99" s="134"/>
    </row>
    <row r="100" spans="1:5" ht="24" customHeight="1">
      <c r="A100" s="92">
        <v>470619</v>
      </c>
      <c r="B100" s="33"/>
      <c r="C100" s="162" t="s">
        <v>607</v>
      </c>
      <c r="D100" s="92">
        <v>16683775</v>
      </c>
      <c r="E100" s="92">
        <v>961032</v>
      </c>
    </row>
    <row r="101" spans="1:5" ht="24" customHeight="1">
      <c r="A101" s="344">
        <f>SUM(A100)</f>
        <v>470619</v>
      </c>
      <c r="B101" s="131"/>
      <c r="C101" s="429" t="s">
        <v>606</v>
      </c>
      <c r="D101" s="344">
        <f>SUM(D100)</f>
        <v>16683775</v>
      </c>
      <c r="E101" s="344">
        <f>SUM(E100)</f>
        <v>961032</v>
      </c>
    </row>
    <row r="102" spans="1:5" ht="24" customHeight="1">
      <c r="A102" s="336"/>
      <c r="B102" s="138" t="s">
        <v>22</v>
      </c>
      <c r="C102" s="140" t="s">
        <v>175</v>
      </c>
      <c r="D102" s="336"/>
      <c r="E102" s="336"/>
    </row>
    <row r="103" spans="1:5" ht="24" customHeight="1">
      <c r="A103" s="92">
        <v>826533951</v>
      </c>
      <c r="B103" s="138"/>
      <c r="C103" s="135" t="s">
        <v>605</v>
      </c>
      <c r="D103" s="92">
        <v>4190563534</v>
      </c>
      <c r="E103" s="92">
        <v>821967640</v>
      </c>
    </row>
    <row r="104" spans="1:5" ht="24" customHeight="1">
      <c r="A104" s="92">
        <v>49612</v>
      </c>
      <c r="B104" s="138"/>
      <c r="C104" s="135" t="s">
        <v>173</v>
      </c>
      <c r="D104" s="92">
        <v>1202817</v>
      </c>
      <c r="E104" s="92">
        <v>620019</v>
      </c>
    </row>
    <row r="105" spans="1:5" ht="24" customHeight="1">
      <c r="A105" s="92">
        <v>2800000</v>
      </c>
      <c r="B105" s="138"/>
      <c r="C105" s="135" t="s">
        <v>604</v>
      </c>
      <c r="D105" s="92">
        <v>9228510</v>
      </c>
      <c r="E105" s="88" t="s">
        <v>89</v>
      </c>
    </row>
    <row r="106" spans="1:5" ht="24" customHeight="1">
      <c r="A106" s="92">
        <v>15009480</v>
      </c>
      <c r="B106" s="33"/>
      <c r="C106" s="135" t="s">
        <v>336</v>
      </c>
      <c r="D106" s="92">
        <v>97074511</v>
      </c>
      <c r="E106" s="92">
        <v>34098098</v>
      </c>
    </row>
    <row r="107" spans="1:5" ht="24" customHeight="1">
      <c r="A107" s="92">
        <v>4525234</v>
      </c>
      <c r="B107" s="33"/>
      <c r="C107" s="135" t="s">
        <v>103</v>
      </c>
      <c r="D107" s="92">
        <v>17593744</v>
      </c>
      <c r="E107" s="92">
        <v>2645987</v>
      </c>
    </row>
    <row r="108" spans="1:5" ht="24" customHeight="1">
      <c r="A108" s="346">
        <f>SUM(A103:A107)</f>
        <v>848918277</v>
      </c>
      <c r="B108" s="131"/>
      <c r="C108" s="428" t="s">
        <v>171</v>
      </c>
      <c r="D108" s="346">
        <f>SUM(D103:D107)</f>
        <v>4315663116</v>
      </c>
      <c r="E108" s="346">
        <f>SUM(E103:E107)</f>
        <v>859331744</v>
      </c>
    </row>
    <row r="109" spans="1:5" ht="24" customHeight="1">
      <c r="A109" s="134"/>
      <c r="B109" s="138" t="s">
        <v>24</v>
      </c>
      <c r="C109" s="137" t="s">
        <v>170</v>
      </c>
      <c r="D109" s="134"/>
      <c r="E109" s="134"/>
    </row>
    <row r="110" spans="1:5" ht="24" customHeight="1">
      <c r="A110" s="92">
        <v>1927426</v>
      </c>
      <c r="B110" s="33"/>
      <c r="C110" s="135" t="s">
        <v>603</v>
      </c>
      <c r="D110" s="92">
        <v>12227096</v>
      </c>
      <c r="E110" s="92">
        <v>1424389</v>
      </c>
    </row>
    <row r="111" spans="1:5" ht="24" customHeight="1">
      <c r="A111" s="92">
        <v>2265258</v>
      </c>
      <c r="B111" s="33"/>
      <c r="C111" s="135" t="s">
        <v>602</v>
      </c>
      <c r="D111" s="92">
        <v>25889724</v>
      </c>
      <c r="E111" s="92">
        <v>722722</v>
      </c>
    </row>
    <row r="112" spans="1:5" ht="24" customHeight="1">
      <c r="A112" s="88" t="s">
        <v>89</v>
      </c>
      <c r="B112" s="33"/>
      <c r="C112" s="135" t="s">
        <v>601</v>
      </c>
      <c r="D112" s="92">
        <v>1</v>
      </c>
      <c r="E112" s="88" t="s">
        <v>89</v>
      </c>
    </row>
    <row r="113" spans="1:5" ht="24" customHeight="1">
      <c r="A113" s="92">
        <v>102484</v>
      </c>
      <c r="B113" s="33"/>
      <c r="C113" s="162" t="s">
        <v>600</v>
      </c>
      <c r="D113" s="92">
        <v>1265946</v>
      </c>
      <c r="E113" s="88" t="s">
        <v>89</v>
      </c>
    </row>
    <row r="114" spans="1:5" ht="24" customHeight="1">
      <c r="A114" s="92">
        <v>7346197</v>
      </c>
      <c r="B114" s="33"/>
      <c r="C114" s="135" t="s">
        <v>588</v>
      </c>
      <c r="D114" s="92">
        <v>50960605</v>
      </c>
      <c r="E114" s="92">
        <v>8117552</v>
      </c>
    </row>
    <row r="115" spans="1:5" ht="24" customHeight="1">
      <c r="A115" s="92">
        <v>12720306</v>
      </c>
      <c r="B115" s="33"/>
      <c r="C115" s="135" t="s">
        <v>599</v>
      </c>
      <c r="D115" s="92">
        <v>101624911</v>
      </c>
      <c r="E115" s="92">
        <v>15361863</v>
      </c>
    </row>
    <row r="116" spans="1:5" ht="24" customHeight="1">
      <c r="A116" s="92">
        <v>6246476</v>
      </c>
      <c r="B116" s="33"/>
      <c r="C116" s="135" t="s">
        <v>107</v>
      </c>
      <c r="D116" s="92">
        <v>159938547</v>
      </c>
      <c r="E116" s="88" t="s">
        <v>89</v>
      </c>
    </row>
    <row r="117" spans="1:5" ht="24" customHeight="1">
      <c r="A117" s="344">
        <f>SUM(A110:A116)</f>
        <v>30608147</v>
      </c>
      <c r="B117" s="131"/>
      <c r="C117" s="345" t="s">
        <v>169</v>
      </c>
      <c r="D117" s="344">
        <f>SUM(D110:D116)</f>
        <v>351906830</v>
      </c>
      <c r="E117" s="344">
        <f>SUM(E110:E116)</f>
        <v>25626526</v>
      </c>
    </row>
    <row r="118" spans="1:5" ht="24" customHeight="1">
      <c r="A118" s="344">
        <f>SUM(A23+A30+A42+A45+A60+A69+A78+A81+A85+A101+A108+A117)</f>
        <v>1744331346</v>
      </c>
      <c r="B118" s="131"/>
      <c r="C118" s="345" t="s">
        <v>88</v>
      </c>
      <c r="D118" s="344">
        <f>SUM(D23,+D30,+D42,D45,+D60,+D69,+D78,+D81,+D85,+D101,+D108,+D117)</f>
        <v>10566985179</v>
      </c>
      <c r="E118" s="344">
        <f>SUM(E23,+E30,+E42,E45,+E60,+E69,+E78,+E81,+E85,+E101,+E108,+E117)</f>
        <v>2093626050</v>
      </c>
    </row>
    <row r="119" spans="1:5" ht="24" customHeight="1">
      <c r="A119" s="88" t="s">
        <v>233</v>
      </c>
      <c r="B119" s="131"/>
      <c r="C119" s="345" t="s">
        <v>598</v>
      </c>
      <c r="D119" s="344">
        <v>1800000000</v>
      </c>
      <c r="E119" s="88" t="s">
        <v>233</v>
      </c>
    </row>
    <row r="120" spans="1:5" s="427" customFormat="1" ht="21" customHeight="1">
      <c r="A120" s="277"/>
      <c r="B120" s="277"/>
      <c r="C120" s="277"/>
      <c r="D120" s="277"/>
      <c r="E120" s="277"/>
    </row>
    <row r="121" spans="1:5" ht="18" customHeight="1">
      <c r="A121" s="264"/>
      <c r="B121" s="264"/>
      <c r="C121" s="264"/>
      <c r="D121" s="264"/>
      <c r="E121" s="264"/>
    </row>
    <row r="122" spans="1:5" ht="18" customHeight="1">
      <c r="A122" s="264"/>
      <c r="B122" s="264"/>
      <c r="C122" s="264"/>
      <c r="D122" s="264"/>
      <c r="E122" s="264"/>
    </row>
    <row r="124" s="1" customFormat="1" ht="21.75" customHeight="1">
      <c r="C124" s="127" t="s">
        <v>597</v>
      </c>
    </row>
    <row r="141" ht="15" customHeight="1"/>
    <row r="142" ht="20.25" customHeight="1"/>
  </sheetData>
  <sheetProtection/>
  <mergeCells count="12">
    <mergeCell ref="A1:E1"/>
    <mergeCell ref="A49:E49"/>
    <mergeCell ref="A92:E92"/>
    <mergeCell ref="A120:E120"/>
    <mergeCell ref="A121:E121"/>
    <mergeCell ref="A122:E122"/>
    <mergeCell ref="D6:D7"/>
    <mergeCell ref="E6:E7"/>
    <mergeCell ref="D54:D55"/>
    <mergeCell ref="E54:E55"/>
    <mergeCell ref="D97:D98"/>
    <mergeCell ref="E97:E98"/>
  </mergeCells>
  <printOptions horizontalCentered="1"/>
  <pageMargins left="0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0"/>
  <sheetViews>
    <sheetView showGridLines="0" rightToLeft="1" zoomScalePageLayoutView="0" workbookViewId="0" topLeftCell="A1">
      <selection activeCell="D41" sqref="D41"/>
    </sheetView>
  </sheetViews>
  <sheetFormatPr defaultColWidth="9.140625" defaultRowHeight="12.75"/>
  <cols>
    <col min="1" max="1" width="14.00390625" style="434" customWidth="1"/>
    <col min="2" max="2" width="33.7109375" style="435" customWidth="1"/>
    <col min="3" max="4" width="15.57421875" style="434" customWidth="1"/>
    <col min="5" max="5" width="11.8515625" style="434" customWidth="1"/>
    <col min="6" max="16384" width="9.140625" style="434" customWidth="1"/>
  </cols>
  <sheetData>
    <row r="1" spans="1:4" ht="23.25">
      <c r="A1" s="471" t="s">
        <v>659</v>
      </c>
      <c r="B1" s="471"/>
      <c r="C1" s="471"/>
      <c r="D1" s="471"/>
    </row>
    <row r="2" spans="1:4" s="442" customFormat="1" ht="18.75" customHeight="1">
      <c r="A2" s="470" t="s">
        <v>658</v>
      </c>
      <c r="B2" s="470"/>
      <c r="C2" s="470"/>
      <c r="D2" s="470"/>
    </row>
    <row r="3" spans="1:4" s="442" customFormat="1" ht="18.75" customHeight="1">
      <c r="A3" s="469" t="s">
        <v>657</v>
      </c>
      <c r="B3" s="469"/>
      <c r="C3" s="469"/>
      <c r="D3" s="469"/>
    </row>
    <row r="4" spans="1:4" s="442" customFormat="1" ht="18.75" customHeight="1">
      <c r="A4" s="468"/>
      <c r="B4" s="467"/>
      <c r="C4" s="466"/>
      <c r="D4" s="465" t="s">
        <v>656</v>
      </c>
    </row>
    <row r="5" spans="1:4" s="442" customFormat="1" ht="18.75" customHeight="1">
      <c r="A5" s="464" t="s">
        <v>190</v>
      </c>
      <c r="B5" s="463"/>
      <c r="C5" s="462" t="s">
        <v>78</v>
      </c>
      <c r="D5" s="461"/>
    </row>
    <row r="6" spans="1:4" s="442" customFormat="1" ht="15.75" customHeight="1">
      <c r="A6" s="460" t="s">
        <v>42</v>
      </c>
      <c r="B6" s="459" t="s">
        <v>3</v>
      </c>
      <c r="C6" s="458" t="s">
        <v>4</v>
      </c>
      <c r="D6" s="457" t="s">
        <v>2</v>
      </c>
    </row>
    <row r="7" spans="1:4" s="442" customFormat="1" ht="15.75" customHeight="1">
      <c r="A7" s="456">
        <v>2013</v>
      </c>
      <c r="B7" s="455"/>
      <c r="C7" s="454"/>
      <c r="D7" s="453"/>
    </row>
    <row r="8" spans="1:4" s="442" customFormat="1" ht="20.25" customHeight="1">
      <c r="A8" s="450"/>
      <c r="B8" s="449" t="s">
        <v>655</v>
      </c>
      <c r="C8" s="451"/>
      <c r="D8" s="450"/>
    </row>
    <row r="9" spans="1:4" s="442" customFormat="1" ht="16.5" customHeight="1">
      <c r="A9" s="445">
        <v>604001</v>
      </c>
      <c r="B9" s="446" t="s">
        <v>654</v>
      </c>
      <c r="C9" s="445">
        <v>5055402</v>
      </c>
      <c r="D9" s="445">
        <v>172137</v>
      </c>
    </row>
    <row r="10" spans="1:4" s="442" customFormat="1" ht="16.5" customHeight="1">
      <c r="A10" s="445">
        <v>634262</v>
      </c>
      <c r="B10" s="446" t="s">
        <v>653</v>
      </c>
      <c r="C10" s="445">
        <v>7728022</v>
      </c>
      <c r="D10" s="445">
        <v>107734</v>
      </c>
    </row>
    <row r="11" spans="1:4" s="442" customFormat="1" ht="16.5" customHeight="1">
      <c r="A11" s="445">
        <v>18209634</v>
      </c>
      <c r="B11" s="446" t="s">
        <v>652</v>
      </c>
      <c r="C11" s="445">
        <v>89136684</v>
      </c>
      <c r="D11" s="445">
        <v>19081077</v>
      </c>
    </row>
    <row r="12" spans="1:4" s="442" customFormat="1" ht="16.5" customHeight="1">
      <c r="A12" s="445">
        <v>12250776</v>
      </c>
      <c r="B12" s="446" t="s">
        <v>651</v>
      </c>
      <c r="C12" s="445">
        <v>112029182</v>
      </c>
      <c r="D12" s="445">
        <v>15312240</v>
      </c>
    </row>
    <row r="13" spans="1:4" s="442" customFormat="1" ht="16.5" customHeight="1">
      <c r="A13" s="445">
        <v>5149674</v>
      </c>
      <c r="B13" s="446" t="s">
        <v>650</v>
      </c>
      <c r="C13" s="445">
        <v>31011445</v>
      </c>
      <c r="D13" s="445">
        <v>1517655</v>
      </c>
    </row>
    <row r="14" spans="1:4" s="442" customFormat="1" ht="18" customHeight="1">
      <c r="A14" s="440">
        <f>SUM(A9:A13)</f>
        <v>36848347</v>
      </c>
      <c r="B14" s="444" t="s">
        <v>649</v>
      </c>
      <c r="C14" s="440">
        <f>SUM(C9:C13)</f>
        <v>244960735</v>
      </c>
      <c r="D14" s="440">
        <f>SUM(D9:D13)</f>
        <v>36190843</v>
      </c>
    </row>
    <row r="15" spans="1:4" s="442" customFormat="1" ht="20.25" customHeight="1">
      <c r="A15" s="445"/>
      <c r="B15" s="449" t="s">
        <v>648</v>
      </c>
      <c r="C15" s="445"/>
      <c r="D15" s="445"/>
    </row>
    <row r="16" spans="1:4" s="442" customFormat="1" ht="17.25" customHeight="1">
      <c r="A16" s="445">
        <v>204228504</v>
      </c>
      <c r="B16" s="446" t="s">
        <v>647</v>
      </c>
      <c r="C16" s="445">
        <v>819530492</v>
      </c>
      <c r="D16" s="445">
        <v>244599766</v>
      </c>
    </row>
    <row r="17" spans="1:4" s="442" customFormat="1" ht="17.25" customHeight="1">
      <c r="A17" s="445">
        <v>1762275</v>
      </c>
      <c r="B17" s="446" t="s">
        <v>646</v>
      </c>
      <c r="C17" s="445">
        <v>7013700</v>
      </c>
      <c r="D17" s="445">
        <v>1918702</v>
      </c>
    </row>
    <row r="18" spans="1:4" s="442" customFormat="1" ht="17.25" customHeight="1">
      <c r="A18" s="445">
        <v>376346</v>
      </c>
      <c r="B18" s="446" t="s">
        <v>645</v>
      </c>
      <c r="C18" s="445">
        <v>2142354</v>
      </c>
      <c r="D18" s="445">
        <v>170195</v>
      </c>
    </row>
    <row r="19" spans="1:4" s="442" customFormat="1" ht="17.25" customHeight="1">
      <c r="A19" s="445">
        <v>13340536</v>
      </c>
      <c r="B19" s="446" t="s">
        <v>644</v>
      </c>
      <c r="C19" s="445">
        <v>800553614</v>
      </c>
      <c r="D19" s="445">
        <v>244888279</v>
      </c>
    </row>
    <row r="20" spans="1:4" s="442" customFormat="1" ht="17.25" customHeight="1">
      <c r="A20" s="445">
        <v>3092413</v>
      </c>
      <c r="B20" s="452" t="s">
        <v>643</v>
      </c>
      <c r="C20" s="445">
        <v>29242777</v>
      </c>
      <c r="D20" s="445">
        <v>2136558</v>
      </c>
    </row>
    <row r="21" spans="1:4" s="442" customFormat="1" ht="17.25" customHeight="1">
      <c r="A21" s="445">
        <v>11671726</v>
      </c>
      <c r="B21" s="446" t="s">
        <v>642</v>
      </c>
      <c r="C21" s="445">
        <v>85709016</v>
      </c>
      <c r="D21" s="445">
        <v>13827846</v>
      </c>
    </row>
    <row r="22" spans="1:4" s="442" customFormat="1" ht="19.5" customHeight="1">
      <c r="A22" s="440">
        <f>SUM(A16:A21)</f>
        <v>234471800</v>
      </c>
      <c r="B22" s="444" t="s">
        <v>641</v>
      </c>
      <c r="C22" s="440">
        <f>SUM(C16:C21)</f>
        <v>1744191953</v>
      </c>
      <c r="D22" s="440">
        <f>SUM(D16:D21)</f>
        <v>507541346</v>
      </c>
    </row>
    <row r="23" spans="1:4" s="442" customFormat="1" ht="20.25" customHeight="1">
      <c r="A23" s="450"/>
      <c r="B23" s="449" t="s">
        <v>640</v>
      </c>
      <c r="C23" s="451"/>
      <c r="D23" s="450"/>
    </row>
    <row r="24" spans="1:4" s="442" customFormat="1" ht="16.5" customHeight="1">
      <c r="A24" s="445">
        <v>156275518</v>
      </c>
      <c r="B24" s="446" t="s">
        <v>639</v>
      </c>
      <c r="C24" s="445">
        <v>923861756</v>
      </c>
      <c r="D24" s="445">
        <v>226786814</v>
      </c>
    </row>
    <row r="25" spans="1:4" s="442" customFormat="1" ht="16.5" customHeight="1">
      <c r="A25" s="445">
        <v>14171755</v>
      </c>
      <c r="B25" s="446" t="s">
        <v>638</v>
      </c>
      <c r="C25" s="445">
        <v>89557078</v>
      </c>
      <c r="D25" s="445">
        <v>13418318</v>
      </c>
    </row>
    <row r="26" spans="1:4" s="442" customFormat="1" ht="16.5" customHeight="1">
      <c r="A26" s="445">
        <v>65132691</v>
      </c>
      <c r="B26" s="446" t="s">
        <v>637</v>
      </c>
      <c r="C26" s="445">
        <v>572472901</v>
      </c>
      <c r="D26" s="445">
        <v>36662942</v>
      </c>
    </row>
    <row r="27" spans="1:4" s="442" customFormat="1" ht="16.5" customHeight="1">
      <c r="A27" s="445">
        <v>44574242</v>
      </c>
      <c r="B27" s="446" t="s">
        <v>636</v>
      </c>
      <c r="C27" s="445">
        <v>459752753</v>
      </c>
      <c r="D27" s="445">
        <v>87166933</v>
      </c>
    </row>
    <row r="28" spans="1:4" s="442" customFormat="1" ht="16.5" customHeight="1">
      <c r="A28" s="445">
        <v>8014492</v>
      </c>
      <c r="B28" s="446" t="s">
        <v>635</v>
      </c>
      <c r="C28" s="445">
        <v>48314684</v>
      </c>
      <c r="D28" s="445">
        <v>5820671</v>
      </c>
    </row>
    <row r="29" spans="1:4" s="442" customFormat="1" ht="16.5" customHeight="1">
      <c r="A29" s="445">
        <v>18180474</v>
      </c>
      <c r="B29" s="446" t="s">
        <v>634</v>
      </c>
      <c r="C29" s="445">
        <v>97253755</v>
      </c>
      <c r="D29" s="445">
        <v>14494262</v>
      </c>
    </row>
    <row r="30" spans="1:4" s="442" customFormat="1" ht="20.25" customHeight="1">
      <c r="A30" s="440">
        <f>SUM(A24:A29)</f>
        <v>306349172</v>
      </c>
      <c r="B30" s="444" t="s">
        <v>633</v>
      </c>
      <c r="C30" s="440">
        <f>SUM(C24:C29)</f>
        <v>2191212927</v>
      </c>
      <c r="D30" s="440">
        <f>SUM(D24:D29)</f>
        <v>384349940</v>
      </c>
    </row>
    <row r="31" spans="1:4" s="442" customFormat="1" ht="20.25" customHeight="1">
      <c r="A31" s="447"/>
      <c r="B31" s="449" t="s">
        <v>632</v>
      </c>
      <c r="C31" s="448"/>
      <c r="D31" s="447"/>
    </row>
    <row r="32" spans="1:4" s="442" customFormat="1" ht="18" customHeight="1">
      <c r="A32" s="445">
        <v>424339110</v>
      </c>
      <c r="B32" s="446" t="s">
        <v>631</v>
      </c>
      <c r="C32" s="445">
        <v>3154662444</v>
      </c>
      <c r="D32" s="445">
        <v>510209721</v>
      </c>
    </row>
    <row r="33" spans="1:4" s="442" customFormat="1" ht="18" customHeight="1">
      <c r="A33" s="445">
        <v>450840878</v>
      </c>
      <c r="B33" s="446" t="s">
        <v>630</v>
      </c>
      <c r="C33" s="445">
        <v>1218746352</v>
      </c>
      <c r="D33" s="445">
        <v>355792994</v>
      </c>
    </row>
    <row r="34" spans="1:4" s="442" customFormat="1" ht="18" customHeight="1">
      <c r="A34" s="445">
        <v>64402157</v>
      </c>
      <c r="B34" s="446" t="s">
        <v>629</v>
      </c>
      <c r="C34" s="445">
        <v>597420019</v>
      </c>
      <c r="D34" s="445">
        <v>56231759</v>
      </c>
    </row>
    <row r="35" spans="1:4" s="442" customFormat="1" ht="18" customHeight="1">
      <c r="A35" s="445">
        <v>11417160</v>
      </c>
      <c r="B35" s="446" t="s">
        <v>628</v>
      </c>
      <c r="C35" s="445">
        <v>136137750</v>
      </c>
      <c r="D35" s="445">
        <v>21833822</v>
      </c>
    </row>
    <row r="36" spans="1:4" s="442" customFormat="1" ht="18" customHeight="1">
      <c r="A36" s="445">
        <v>55837786</v>
      </c>
      <c r="B36" s="446" t="s">
        <v>627</v>
      </c>
      <c r="C36" s="445">
        <v>389600845</v>
      </c>
      <c r="D36" s="445">
        <v>81396772</v>
      </c>
    </row>
    <row r="37" spans="1:4" s="442" customFormat="1" ht="18" customHeight="1">
      <c r="A37" s="445">
        <v>151911224</v>
      </c>
      <c r="B37" s="446" t="s">
        <v>626</v>
      </c>
      <c r="C37" s="445">
        <v>848627812</v>
      </c>
      <c r="D37" s="445">
        <v>138017626</v>
      </c>
    </row>
    <row r="38" spans="1:4" s="442" customFormat="1" ht="18" customHeight="1">
      <c r="A38" s="445">
        <v>7913712</v>
      </c>
      <c r="B38" s="446" t="s">
        <v>625</v>
      </c>
      <c r="C38" s="445">
        <v>41424342</v>
      </c>
      <c r="D38" s="445">
        <v>2061227</v>
      </c>
    </row>
    <row r="39" spans="1:4" s="442" customFormat="1" ht="17.25" customHeight="1">
      <c r="A39" s="440">
        <f>SUM(A32:A38)</f>
        <v>1166662027</v>
      </c>
      <c r="B39" s="444" t="s">
        <v>624</v>
      </c>
      <c r="C39" s="440">
        <f>SUM(C32:C38)</f>
        <v>6386619564</v>
      </c>
      <c r="D39" s="440">
        <f>SUM(D32:D38)</f>
        <v>1165543921</v>
      </c>
    </row>
    <row r="40" spans="1:4" s="442" customFormat="1" ht="16.5" customHeight="1">
      <c r="A40" s="440">
        <f>SUM(A39,+A30,+A22,+A14)</f>
        <v>1744331346</v>
      </c>
      <c r="B40" s="443" t="s">
        <v>623</v>
      </c>
      <c r="C40" s="440">
        <f>SUM(C14,+C22,C30,+C39)</f>
        <v>10566985179</v>
      </c>
      <c r="D40" s="440">
        <f>SUM(D14,+D22,D30,+D39)</f>
        <v>2093626050</v>
      </c>
    </row>
    <row r="41" spans="1:4" ht="18">
      <c r="A41" s="439" t="s">
        <v>621</v>
      </c>
      <c r="B41" s="441" t="s">
        <v>622</v>
      </c>
      <c r="C41" s="440">
        <v>1800000000</v>
      </c>
      <c r="D41" s="439" t="s">
        <v>621</v>
      </c>
    </row>
    <row r="42" spans="1:4" ht="19.5" customHeight="1">
      <c r="A42" s="436"/>
      <c r="B42" s="438" t="s">
        <v>620</v>
      </c>
      <c r="C42" s="436"/>
      <c r="D42" s="436"/>
    </row>
    <row r="43" spans="1:4" ht="12.75">
      <c r="A43" s="436"/>
      <c r="B43" s="437"/>
      <c r="C43" s="436"/>
      <c r="D43" s="436"/>
    </row>
    <row r="44" spans="1:4" ht="19.5" customHeight="1">
      <c r="A44" s="436"/>
      <c r="B44" s="437"/>
      <c r="C44" s="436"/>
      <c r="D44" s="436"/>
    </row>
    <row r="45" spans="1:4" ht="16.5" customHeight="1">
      <c r="A45" s="436"/>
      <c r="B45" s="437"/>
      <c r="C45" s="436"/>
      <c r="D45" s="436"/>
    </row>
    <row r="46" spans="1:4" ht="12.75">
      <c r="A46" s="436"/>
      <c r="B46" s="437"/>
      <c r="C46" s="436"/>
      <c r="D46" s="436"/>
    </row>
    <row r="47" spans="1:4" ht="12.75">
      <c r="A47" s="436"/>
      <c r="B47" s="437"/>
      <c r="C47" s="436"/>
      <c r="D47" s="436"/>
    </row>
    <row r="48" spans="1:4" ht="12.75">
      <c r="A48" s="436"/>
      <c r="B48" s="437"/>
      <c r="C48" s="436"/>
      <c r="D48" s="436"/>
    </row>
    <row r="49" spans="1:4" ht="12.75">
      <c r="A49" s="436"/>
      <c r="B49" s="437"/>
      <c r="C49" s="436"/>
      <c r="D49" s="436"/>
    </row>
    <row r="50" spans="1:4" ht="12.75">
      <c r="A50" s="436"/>
      <c r="B50" s="437"/>
      <c r="C50" s="436"/>
      <c r="D50" s="436"/>
    </row>
    <row r="51" spans="1:4" ht="12.75">
      <c r="A51" s="436"/>
      <c r="B51" s="437"/>
      <c r="C51" s="436"/>
      <c r="D51" s="436"/>
    </row>
    <row r="52" spans="1:4" ht="12.75">
      <c r="A52" s="436"/>
      <c r="B52" s="437"/>
      <c r="C52" s="436"/>
      <c r="D52" s="436"/>
    </row>
    <row r="53" spans="1:4" ht="12.75">
      <c r="A53" s="436"/>
      <c r="B53" s="437"/>
      <c r="C53" s="436"/>
      <c r="D53" s="436"/>
    </row>
    <row r="54" spans="1:4" ht="12.75">
      <c r="A54" s="436"/>
      <c r="B54" s="437"/>
      <c r="C54" s="436"/>
      <c r="D54" s="436"/>
    </row>
    <row r="55" spans="1:4" ht="12.75">
      <c r="A55" s="436"/>
      <c r="B55" s="437"/>
      <c r="C55" s="436"/>
      <c r="D55" s="436"/>
    </row>
    <row r="56" spans="1:4" ht="12.75">
      <c r="A56" s="436"/>
      <c r="B56" s="437"/>
      <c r="C56" s="436"/>
      <c r="D56" s="436"/>
    </row>
    <row r="57" spans="1:4" ht="12.75">
      <c r="A57" s="436"/>
      <c r="B57" s="437"/>
      <c r="C57" s="436"/>
      <c r="D57" s="436"/>
    </row>
    <row r="58" spans="1:4" ht="12.75">
      <c r="A58" s="436"/>
      <c r="B58" s="437"/>
      <c r="C58" s="436"/>
      <c r="D58" s="436"/>
    </row>
    <row r="59" spans="1:4" ht="12.75">
      <c r="A59" s="436"/>
      <c r="B59" s="437"/>
      <c r="C59" s="436"/>
      <c r="D59" s="436"/>
    </row>
    <row r="60" spans="1:4" ht="12.75">
      <c r="A60" s="436"/>
      <c r="B60" s="437"/>
      <c r="C60" s="436"/>
      <c r="D60" s="436"/>
    </row>
    <row r="61" spans="1:4" ht="12.75">
      <c r="A61" s="436"/>
      <c r="B61" s="437"/>
      <c r="C61" s="436"/>
      <c r="D61" s="436"/>
    </row>
    <row r="62" spans="1:4" ht="12.75">
      <c r="A62" s="436"/>
      <c r="B62" s="437"/>
      <c r="C62" s="436"/>
      <c r="D62" s="436"/>
    </row>
    <row r="63" spans="1:4" ht="12.75">
      <c r="A63" s="436"/>
      <c r="B63" s="437"/>
      <c r="C63" s="436"/>
      <c r="D63" s="436"/>
    </row>
    <row r="64" spans="1:4" ht="12.75">
      <c r="A64" s="436"/>
      <c r="B64" s="437"/>
      <c r="C64" s="436"/>
      <c r="D64" s="436"/>
    </row>
    <row r="65" spans="1:4" ht="12.75">
      <c r="A65" s="436"/>
      <c r="B65" s="437"/>
      <c r="C65" s="436"/>
      <c r="D65" s="436"/>
    </row>
    <row r="66" spans="1:4" ht="12.75">
      <c r="A66" s="436"/>
      <c r="B66" s="437"/>
      <c r="C66" s="436"/>
      <c r="D66" s="436"/>
    </row>
    <row r="67" spans="1:4" ht="12.75">
      <c r="A67" s="436"/>
      <c r="B67" s="437"/>
      <c r="C67" s="436"/>
      <c r="D67" s="436"/>
    </row>
    <row r="68" spans="1:4" ht="12.75">
      <c r="A68" s="436"/>
      <c r="B68" s="437"/>
      <c r="C68" s="436"/>
      <c r="D68" s="436"/>
    </row>
    <row r="69" spans="1:4" ht="12.75">
      <c r="A69" s="436"/>
      <c r="B69" s="437"/>
      <c r="C69" s="436"/>
      <c r="D69" s="436"/>
    </row>
    <row r="70" spans="1:4" ht="12.75">
      <c r="A70" s="436"/>
      <c r="B70" s="437"/>
      <c r="C70" s="436"/>
      <c r="D70" s="436"/>
    </row>
    <row r="71" spans="1:4" ht="12.75">
      <c r="A71" s="436"/>
      <c r="B71" s="437"/>
      <c r="C71" s="436"/>
      <c r="D71" s="436"/>
    </row>
    <row r="72" spans="1:4" ht="12.75">
      <c r="A72" s="436"/>
      <c r="B72" s="437"/>
      <c r="C72" s="436"/>
      <c r="D72" s="436"/>
    </row>
    <row r="73" spans="1:4" ht="12.75">
      <c r="A73" s="436"/>
      <c r="B73" s="437"/>
      <c r="C73" s="436"/>
      <c r="D73" s="436"/>
    </row>
    <row r="74" spans="1:4" ht="12.75">
      <c r="A74" s="436"/>
      <c r="B74" s="437"/>
      <c r="C74" s="436"/>
      <c r="D74" s="436"/>
    </row>
    <row r="75" spans="1:4" ht="12.75">
      <c r="A75" s="436"/>
      <c r="B75" s="437"/>
      <c r="C75" s="436"/>
      <c r="D75" s="436"/>
    </row>
    <row r="76" spans="1:4" ht="12.75">
      <c r="A76" s="436"/>
      <c r="B76" s="437"/>
      <c r="C76" s="436"/>
      <c r="D76" s="436"/>
    </row>
    <row r="77" spans="1:4" ht="12.75">
      <c r="A77" s="436"/>
      <c r="B77" s="437"/>
      <c r="C77" s="436"/>
      <c r="D77" s="436"/>
    </row>
    <row r="78" spans="1:4" ht="12.75">
      <c r="A78" s="436"/>
      <c r="B78" s="437"/>
      <c r="C78" s="436"/>
      <c r="D78" s="436"/>
    </row>
    <row r="79" spans="1:4" ht="12.75">
      <c r="A79" s="436"/>
      <c r="B79" s="437"/>
      <c r="C79" s="436"/>
      <c r="D79" s="436"/>
    </row>
    <row r="80" spans="1:4" ht="12.75">
      <c r="A80" s="436"/>
      <c r="B80" s="437"/>
      <c r="C80" s="436"/>
      <c r="D80" s="436"/>
    </row>
    <row r="81" spans="1:4" ht="12.75">
      <c r="A81" s="436"/>
      <c r="B81" s="437"/>
      <c r="C81" s="436"/>
      <c r="D81" s="436"/>
    </row>
    <row r="82" spans="1:4" ht="12.75">
      <c r="A82" s="436"/>
      <c r="B82" s="437"/>
      <c r="C82" s="436"/>
      <c r="D82" s="436"/>
    </row>
    <row r="83" spans="1:4" ht="12.75">
      <c r="A83" s="436"/>
      <c r="B83" s="437"/>
      <c r="C83" s="436"/>
      <c r="D83" s="436"/>
    </row>
    <row r="84" spans="1:4" ht="12.75">
      <c r="A84" s="436"/>
      <c r="B84" s="437"/>
      <c r="C84" s="436"/>
      <c r="D84" s="436"/>
    </row>
    <row r="85" spans="1:4" ht="12.75">
      <c r="A85" s="436"/>
      <c r="B85" s="437"/>
      <c r="C85" s="436"/>
      <c r="D85" s="436"/>
    </row>
    <row r="86" spans="1:4" ht="12.75">
      <c r="A86" s="436"/>
      <c r="B86" s="437"/>
      <c r="C86" s="436"/>
      <c r="D86" s="436"/>
    </row>
    <row r="87" spans="1:4" ht="12.75">
      <c r="A87" s="436"/>
      <c r="B87" s="437"/>
      <c r="C87" s="436"/>
      <c r="D87" s="436"/>
    </row>
    <row r="88" spans="1:4" ht="12.75">
      <c r="A88" s="436"/>
      <c r="B88" s="437"/>
      <c r="C88" s="436"/>
      <c r="D88" s="436"/>
    </row>
    <row r="89" spans="1:4" ht="12.75">
      <c r="A89" s="436"/>
      <c r="B89" s="437"/>
      <c r="C89" s="436"/>
      <c r="D89" s="436"/>
    </row>
    <row r="90" spans="1:4" ht="12.75">
      <c r="A90" s="436"/>
      <c r="B90" s="437"/>
      <c r="C90" s="436"/>
      <c r="D90" s="436"/>
    </row>
    <row r="91" spans="1:4" ht="12.75">
      <c r="A91" s="436"/>
      <c r="B91" s="437"/>
      <c r="C91" s="436"/>
      <c r="D91" s="436"/>
    </row>
    <row r="92" spans="1:4" ht="12.75">
      <c r="A92" s="436"/>
      <c r="B92" s="437"/>
      <c r="C92" s="436"/>
      <c r="D92" s="436"/>
    </row>
    <row r="93" spans="1:4" ht="12.75">
      <c r="A93" s="436"/>
      <c r="B93" s="437"/>
      <c r="C93" s="436"/>
      <c r="D93" s="436"/>
    </row>
    <row r="94" spans="1:4" ht="12.75">
      <c r="A94" s="436"/>
      <c r="B94" s="437"/>
      <c r="C94" s="436"/>
      <c r="D94" s="436"/>
    </row>
    <row r="95" spans="1:4" ht="12.75">
      <c r="A95" s="436"/>
      <c r="B95" s="437"/>
      <c r="C95" s="436"/>
      <c r="D95" s="436"/>
    </row>
    <row r="96" spans="1:4" ht="12.75">
      <c r="A96" s="436"/>
      <c r="B96" s="437"/>
      <c r="C96" s="436"/>
      <c r="D96" s="436"/>
    </row>
    <row r="97" spans="1:4" ht="12.75">
      <c r="A97" s="436"/>
      <c r="B97" s="437"/>
      <c r="C97" s="436"/>
      <c r="D97" s="436"/>
    </row>
    <row r="98" spans="1:4" ht="12.75">
      <c r="A98" s="436"/>
      <c r="B98" s="437"/>
      <c r="C98" s="436"/>
      <c r="D98" s="436"/>
    </row>
    <row r="99" spans="1:4" ht="12.75">
      <c r="A99" s="436"/>
      <c r="B99" s="437"/>
      <c r="C99" s="436"/>
      <c r="D99" s="436"/>
    </row>
    <row r="100" spans="1:4" ht="12.75">
      <c r="A100" s="436"/>
      <c r="B100" s="437"/>
      <c r="C100" s="436"/>
      <c r="D100" s="436"/>
    </row>
    <row r="101" spans="1:4" ht="12.75">
      <c r="A101" s="436"/>
      <c r="B101" s="437"/>
      <c r="C101" s="436"/>
      <c r="D101" s="436"/>
    </row>
    <row r="102" spans="1:4" ht="12.75">
      <c r="A102" s="436"/>
      <c r="B102" s="437"/>
      <c r="C102" s="436"/>
      <c r="D102" s="436"/>
    </row>
    <row r="103" spans="1:4" ht="12.75">
      <c r="A103" s="436"/>
      <c r="B103" s="437"/>
      <c r="C103" s="436"/>
      <c r="D103" s="436"/>
    </row>
    <row r="104" spans="1:4" ht="12.75">
      <c r="A104" s="436"/>
      <c r="B104" s="437"/>
      <c r="C104" s="436"/>
      <c r="D104" s="436"/>
    </row>
    <row r="105" spans="1:4" ht="12.75">
      <c r="A105" s="436"/>
      <c r="B105" s="437"/>
      <c r="C105" s="436"/>
      <c r="D105" s="436"/>
    </row>
    <row r="106" spans="1:4" ht="12.75">
      <c r="A106" s="436"/>
      <c r="B106" s="437"/>
      <c r="C106" s="436"/>
      <c r="D106" s="436"/>
    </row>
    <row r="107" spans="1:4" ht="12.75">
      <c r="A107" s="436"/>
      <c r="B107" s="437"/>
      <c r="C107" s="436"/>
      <c r="D107" s="436"/>
    </row>
    <row r="108" spans="1:4" ht="12.75">
      <c r="A108" s="436"/>
      <c r="B108" s="437"/>
      <c r="C108" s="436"/>
      <c r="D108" s="436"/>
    </row>
    <row r="109" spans="1:4" ht="12.75">
      <c r="A109" s="436"/>
      <c r="B109" s="437"/>
      <c r="C109" s="436"/>
      <c r="D109" s="436"/>
    </row>
    <row r="110" spans="1:4" ht="12.75">
      <c r="A110" s="436"/>
      <c r="B110" s="437"/>
      <c r="C110" s="436"/>
      <c r="D110" s="436"/>
    </row>
    <row r="111" spans="1:4" ht="12.75">
      <c r="A111" s="436"/>
      <c r="B111" s="437"/>
      <c r="C111" s="436"/>
      <c r="D111" s="436"/>
    </row>
    <row r="112" spans="1:4" ht="12.75">
      <c r="A112" s="436"/>
      <c r="B112" s="437"/>
      <c r="C112" s="436"/>
      <c r="D112" s="436"/>
    </row>
    <row r="113" spans="1:4" ht="12.75">
      <c r="A113" s="436"/>
      <c r="B113" s="437"/>
      <c r="C113" s="436"/>
      <c r="D113" s="436"/>
    </row>
    <row r="114" spans="1:4" ht="12.75">
      <c r="A114" s="436"/>
      <c r="B114" s="437"/>
      <c r="C114" s="436"/>
      <c r="D114" s="436"/>
    </row>
    <row r="115" spans="1:4" ht="12.75">
      <c r="A115" s="436"/>
      <c r="B115" s="437"/>
      <c r="C115" s="436"/>
      <c r="D115" s="436"/>
    </row>
    <row r="116" spans="1:4" ht="12.75">
      <c r="A116" s="436"/>
      <c r="B116" s="437"/>
      <c r="C116" s="436"/>
      <c r="D116" s="436"/>
    </row>
    <row r="117" spans="1:4" ht="12.75">
      <c r="A117" s="436"/>
      <c r="B117" s="437"/>
      <c r="C117" s="436"/>
      <c r="D117" s="436"/>
    </row>
    <row r="118" spans="1:4" ht="12.75">
      <c r="A118" s="436"/>
      <c r="B118" s="437"/>
      <c r="C118" s="436"/>
      <c r="D118" s="436"/>
    </row>
    <row r="119" spans="1:4" ht="12.75">
      <c r="A119" s="436"/>
      <c r="B119" s="437"/>
      <c r="C119" s="436"/>
      <c r="D119" s="436"/>
    </row>
    <row r="120" spans="1:4" ht="12.75">
      <c r="A120" s="436"/>
      <c r="B120" s="437"/>
      <c r="C120" s="436"/>
      <c r="D120" s="436"/>
    </row>
  </sheetData>
  <sheetProtection/>
  <mergeCells count="6">
    <mergeCell ref="C5:D5"/>
    <mergeCell ref="C6:C7"/>
    <mergeCell ref="D6:D7"/>
    <mergeCell ref="A1:D1"/>
    <mergeCell ref="A3:D3"/>
    <mergeCell ref="A2:D2"/>
  </mergeCells>
  <printOptions horizontalCentered="1"/>
  <pageMargins left="0.15748031496062992" right="0.275590551181102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2"/>
  <sheetViews>
    <sheetView showGridLines="0" rightToLeft="1" zoomScalePageLayoutView="0" workbookViewId="0" topLeftCell="A1">
      <selection activeCell="A39" sqref="A39:D39"/>
    </sheetView>
  </sheetViews>
  <sheetFormatPr defaultColWidth="9.140625" defaultRowHeight="12.75"/>
  <cols>
    <col min="1" max="1" width="14.57421875" style="0" customWidth="1"/>
    <col min="2" max="2" width="43.421875" style="0" customWidth="1"/>
    <col min="3" max="3" width="14.421875" style="0" customWidth="1"/>
    <col min="4" max="4" width="14.28125" style="0" customWidth="1"/>
  </cols>
  <sheetData>
    <row r="2" spans="1:4" s="1" customFormat="1" ht="13.5" customHeight="1">
      <c r="A2" s="84" t="s">
        <v>161</v>
      </c>
      <c r="B2" s="84"/>
      <c r="C2" s="84"/>
      <c r="D2" s="84"/>
    </row>
    <row r="3" spans="1:4" s="1" customFormat="1" ht="20.25" customHeight="1">
      <c r="A3" s="126" t="s">
        <v>127</v>
      </c>
      <c r="B3" s="110"/>
      <c r="C3" s="110"/>
      <c r="D3" s="110"/>
    </row>
    <row r="4" spans="1:4" s="1" customFormat="1" ht="19.5" customHeight="1">
      <c r="A4" s="126" t="s">
        <v>160</v>
      </c>
      <c r="B4" s="110"/>
      <c r="C4" s="110"/>
      <c r="D4" s="110"/>
    </row>
    <row r="5" spans="1:4" s="1" customFormat="1" ht="17.25" customHeight="1">
      <c r="A5" s="109"/>
      <c r="B5" s="109"/>
      <c r="C5" s="109"/>
      <c r="D5" s="108" t="s">
        <v>125</v>
      </c>
    </row>
    <row r="6" spans="1:4" s="1" customFormat="1" ht="18.75" customHeight="1">
      <c r="A6" s="107" t="s">
        <v>2</v>
      </c>
      <c r="B6" s="106"/>
      <c r="C6" s="105" t="s">
        <v>78</v>
      </c>
      <c r="D6" s="45"/>
    </row>
    <row r="7" spans="1:4" s="1" customFormat="1" ht="18.75" customHeight="1">
      <c r="A7" s="104" t="s">
        <v>42</v>
      </c>
      <c r="B7" s="103" t="s">
        <v>3</v>
      </c>
      <c r="C7" s="102" t="s">
        <v>4</v>
      </c>
      <c r="D7" s="102" t="s">
        <v>2</v>
      </c>
    </row>
    <row r="8" spans="1:4" s="1" customFormat="1" ht="18" customHeight="1">
      <c r="A8" s="125">
        <v>2013</v>
      </c>
      <c r="B8" s="124"/>
      <c r="C8" s="99"/>
      <c r="D8" s="99"/>
    </row>
    <row r="9" spans="1:4" s="1" customFormat="1" ht="18.75" customHeight="1">
      <c r="A9" s="98">
        <v>58683676</v>
      </c>
      <c r="B9" s="123" t="s">
        <v>159</v>
      </c>
      <c r="C9" s="122">
        <v>56390000</v>
      </c>
      <c r="D9" s="98">
        <v>64169610</v>
      </c>
    </row>
    <row r="10" spans="1:4" s="1" customFormat="1" ht="18.75" customHeight="1">
      <c r="A10" s="92">
        <v>7016</v>
      </c>
      <c r="B10" s="91" t="s">
        <v>158</v>
      </c>
      <c r="C10" s="89">
        <v>1000</v>
      </c>
      <c r="D10" s="92">
        <v>590</v>
      </c>
    </row>
    <row r="11" spans="1:4" s="1" customFormat="1" ht="18.75" customHeight="1">
      <c r="A11" s="94">
        <v>35951</v>
      </c>
      <c r="B11" s="118" t="s">
        <v>157</v>
      </c>
      <c r="C11" s="89">
        <v>5000</v>
      </c>
      <c r="D11" s="94">
        <v>3358</v>
      </c>
    </row>
    <row r="12" spans="1:4" s="1" customFormat="1" ht="18.75" customHeight="1">
      <c r="A12" s="94">
        <v>463670</v>
      </c>
      <c r="B12" s="118" t="s">
        <v>156</v>
      </c>
      <c r="C12" s="93">
        <v>450000</v>
      </c>
      <c r="D12" s="94">
        <v>412713</v>
      </c>
    </row>
    <row r="13" spans="1:4" s="1" customFormat="1" ht="18.75" customHeight="1">
      <c r="A13" s="94">
        <v>416838949</v>
      </c>
      <c r="B13" s="118" t="s">
        <v>155</v>
      </c>
      <c r="C13" s="93">
        <v>424120000</v>
      </c>
      <c r="D13" s="94">
        <v>464365787</v>
      </c>
    </row>
    <row r="14" spans="1:4" s="1" customFormat="1" ht="18.75" customHeight="1">
      <c r="A14" s="94">
        <v>3280261</v>
      </c>
      <c r="B14" s="118" t="s">
        <v>154</v>
      </c>
      <c r="C14" s="93">
        <v>3833000</v>
      </c>
      <c r="D14" s="94">
        <v>3884264</v>
      </c>
    </row>
    <row r="15" spans="1:4" s="1" customFormat="1" ht="18.75" customHeight="1">
      <c r="A15" s="94">
        <v>104526</v>
      </c>
      <c r="B15" s="118" t="s">
        <v>153</v>
      </c>
      <c r="C15" s="93">
        <v>265000</v>
      </c>
      <c r="D15" s="94">
        <v>223161</v>
      </c>
    </row>
    <row r="16" spans="1:4" s="1" customFormat="1" ht="18.75" customHeight="1">
      <c r="A16" s="94">
        <v>643712</v>
      </c>
      <c r="B16" s="118" t="s">
        <v>152</v>
      </c>
      <c r="C16" s="93">
        <v>564000</v>
      </c>
      <c r="D16" s="94">
        <v>661896</v>
      </c>
    </row>
    <row r="17" spans="1:4" s="1" customFormat="1" ht="18.75" customHeight="1">
      <c r="A17" s="94">
        <v>27629195</v>
      </c>
      <c r="B17" s="118" t="s">
        <v>151</v>
      </c>
      <c r="C17" s="93">
        <v>37546000</v>
      </c>
      <c r="D17" s="94">
        <v>33833532</v>
      </c>
    </row>
    <row r="18" spans="1:4" s="1" customFormat="1" ht="18" customHeight="1">
      <c r="A18" s="94">
        <v>14950705</v>
      </c>
      <c r="B18" s="118" t="s">
        <v>150</v>
      </c>
      <c r="C18" s="93">
        <v>4191000</v>
      </c>
      <c r="D18" s="94">
        <v>10105020</v>
      </c>
    </row>
    <row r="19" spans="1:4" s="1" customFormat="1" ht="18" customHeight="1">
      <c r="A19" s="94">
        <v>5601186</v>
      </c>
      <c r="B19" s="118" t="s">
        <v>149</v>
      </c>
      <c r="C19" s="93">
        <v>5390000</v>
      </c>
      <c r="D19" s="94">
        <v>8558001</v>
      </c>
    </row>
    <row r="20" spans="1:4" s="1" customFormat="1" ht="18" customHeight="1">
      <c r="A20" s="94">
        <v>443527</v>
      </c>
      <c r="B20" s="118" t="s">
        <v>148</v>
      </c>
      <c r="C20" s="93">
        <v>413000</v>
      </c>
      <c r="D20" s="94">
        <v>353419</v>
      </c>
    </row>
    <row r="21" spans="1:4" s="1" customFormat="1" ht="18" customHeight="1">
      <c r="A21" s="94">
        <v>23184929</v>
      </c>
      <c r="B21" s="118" t="s">
        <v>147</v>
      </c>
      <c r="C21" s="93">
        <v>26009000</v>
      </c>
      <c r="D21" s="94">
        <v>24865210</v>
      </c>
    </row>
    <row r="22" spans="1:4" s="1" customFormat="1" ht="18" customHeight="1">
      <c r="A22" s="94">
        <v>2498811</v>
      </c>
      <c r="B22" s="118" t="s">
        <v>146</v>
      </c>
      <c r="C22" s="93">
        <v>2184000</v>
      </c>
      <c r="D22" s="94">
        <v>2574701</v>
      </c>
    </row>
    <row r="23" spans="1:4" s="1" customFormat="1" ht="18" customHeight="1">
      <c r="A23" s="94">
        <v>3538082</v>
      </c>
      <c r="B23" s="118" t="s">
        <v>145</v>
      </c>
      <c r="C23" s="93">
        <v>1253000</v>
      </c>
      <c r="D23" s="94">
        <v>2699941</v>
      </c>
    </row>
    <row r="24" spans="1:4" s="1" customFormat="1" ht="18" customHeight="1">
      <c r="A24" s="94">
        <v>417215</v>
      </c>
      <c r="B24" s="118" t="s">
        <v>144</v>
      </c>
      <c r="C24" s="93">
        <v>390000</v>
      </c>
      <c r="D24" s="94">
        <v>693225</v>
      </c>
    </row>
    <row r="25" spans="1:4" s="1" customFormat="1" ht="18" customHeight="1">
      <c r="A25" s="94">
        <v>19426265</v>
      </c>
      <c r="B25" s="118" t="s">
        <v>143</v>
      </c>
      <c r="C25" s="93">
        <v>18653000</v>
      </c>
      <c r="D25" s="94">
        <v>16055941</v>
      </c>
    </row>
    <row r="26" spans="1:4" s="1" customFormat="1" ht="18.75" customHeight="1">
      <c r="A26" s="94">
        <v>33969800</v>
      </c>
      <c r="B26" s="118" t="s">
        <v>142</v>
      </c>
      <c r="C26" s="93">
        <v>31505000</v>
      </c>
      <c r="D26" s="94">
        <v>43986144</v>
      </c>
    </row>
    <row r="27" spans="1:4" s="1" customFormat="1" ht="18.75" customHeight="1">
      <c r="A27" s="94">
        <v>12090181</v>
      </c>
      <c r="B27" s="118" t="s">
        <v>141</v>
      </c>
      <c r="C27" s="93">
        <v>12516000</v>
      </c>
      <c r="D27" s="94">
        <v>15285795</v>
      </c>
    </row>
    <row r="28" spans="1:4" s="1" customFormat="1" ht="18.75" customHeight="1">
      <c r="A28" s="94">
        <v>2135</v>
      </c>
      <c r="B28" s="118" t="s">
        <v>140</v>
      </c>
      <c r="C28" s="93">
        <v>2000</v>
      </c>
      <c r="D28" s="94">
        <v>1116</v>
      </c>
    </row>
    <row r="29" spans="1:4" s="1" customFormat="1" ht="18.75" customHeight="1">
      <c r="A29" s="94">
        <v>13063436</v>
      </c>
      <c r="B29" s="118" t="s">
        <v>139</v>
      </c>
      <c r="C29" s="93">
        <v>13691000</v>
      </c>
      <c r="D29" s="94">
        <v>14724531</v>
      </c>
    </row>
    <row r="30" spans="1:4" s="1" customFormat="1" ht="18.75" customHeight="1">
      <c r="A30" s="94">
        <v>8127</v>
      </c>
      <c r="B30" s="118" t="s">
        <v>138</v>
      </c>
      <c r="C30" s="93">
        <v>3000</v>
      </c>
      <c r="D30" s="94">
        <v>7154</v>
      </c>
    </row>
    <row r="31" spans="1:4" s="1" customFormat="1" ht="18.75" customHeight="1">
      <c r="A31" s="119">
        <v>3231195</v>
      </c>
      <c r="B31" s="121" t="s">
        <v>137</v>
      </c>
      <c r="C31" s="120">
        <v>3381000</v>
      </c>
      <c r="D31" s="119">
        <v>1331702</v>
      </c>
    </row>
    <row r="32" spans="1:4" s="1" customFormat="1" ht="18.75" customHeight="1">
      <c r="A32" s="94">
        <v>55821</v>
      </c>
      <c r="B32" s="118" t="s">
        <v>136</v>
      </c>
      <c r="C32" s="93">
        <v>6000</v>
      </c>
      <c r="D32" s="94">
        <v>51516</v>
      </c>
    </row>
    <row r="33" spans="1:4" s="117" customFormat="1" ht="18.75" customHeight="1">
      <c r="A33" s="94">
        <v>35854</v>
      </c>
      <c r="B33" s="91" t="s">
        <v>135</v>
      </c>
      <c r="C33" s="93">
        <v>8000</v>
      </c>
      <c r="D33" s="94">
        <v>22788</v>
      </c>
    </row>
    <row r="34" spans="1:4" s="1" customFormat="1" ht="18.75" customHeight="1">
      <c r="A34" s="94">
        <v>1402235</v>
      </c>
      <c r="B34" s="91" t="s">
        <v>134</v>
      </c>
      <c r="C34" s="93">
        <v>2594000</v>
      </c>
      <c r="D34" s="94">
        <v>3727791</v>
      </c>
    </row>
    <row r="35" spans="1:4" s="1" customFormat="1" ht="18.75" customHeight="1">
      <c r="A35" s="94">
        <v>86819</v>
      </c>
      <c r="B35" s="91" t="s">
        <v>133</v>
      </c>
      <c r="C35" s="93">
        <v>50000</v>
      </c>
      <c r="D35" s="94">
        <v>52436</v>
      </c>
    </row>
    <row r="36" spans="1:4" s="1" customFormat="1" ht="18.75" customHeight="1">
      <c r="A36" s="94">
        <v>98691923</v>
      </c>
      <c r="B36" s="91" t="s">
        <v>132</v>
      </c>
      <c r="C36" s="93">
        <v>97000000</v>
      </c>
      <c r="D36" s="94">
        <v>55991996</v>
      </c>
    </row>
    <row r="37" spans="1:4" s="1" customFormat="1" ht="18.75" customHeight="1">
      <c r="A37" s="94">
        <v>443294</v>
      </c>
      <c r="B37" s="91" t="s">
        <v>131</v>
      </c>
      <c r="C37" s="93">
        <v>410000</v>
      </c>
      <c r="D37" s="94">
        <v>444060</v>
      </c>
    </row>
    <row r="38" spans="1:4" s="1" customFormat="1" ht="18.75" customHeight="1">
      <c r="A38" s="115">
        <v>612235</v>
      </c>
      <c r="B38" s="90" t="s">
        <v>130</v>
      </c>
      <c r="C38" s="116" t="s">
        <v>89</v>
      </c>
      <c r="D38" s="115">
        <v>608432</v>
      </c>
    </row>
    <row r="39" spans="1:4" s="1" customFormat="1" ht="15" customHeight="1">
      <c r="A39" s="114"/>
      <c r="B39" s="114"/>
      <c r="C39" s="114"/>
      <c r="D39" s="114"/>
    </row>
    <row r="40" spans="1:4" s="1" customFormat="1" ht="16.5" customHeight="1">
      <c r="A40"/>
      <c r="B40" s="63" t="s">
        <v>129</v>
      </c>
      <c r="C40"/>
      <c r="D40"/>
    </row>
    <row r="41" spans="1:4" s="1" customFormat="1" ht="12" customHeight="1">
      <c r="A41"/>
      <c r="B41"/>
      <c r="C41"/>
      <c r="D41"/>
    </row>
    <row r="42" spans="1:4" s="1" customFormat="1" ht="14.25" customHeight="1">
      <c r="A42" s="4"/>
      <c r="B42" s="4"/>
      <c r="C42" s="4"/>
      <c r="D42" s="4"/>
    </row>
    <row r="43" spans="1:4" s="1" customFormat="1" ht="14.25" customHeight="1">
      <c r="A43" s="4"/>
      <c r="B43" s="4"/>
      <c r="C43" s="4"/>
      <c r="D43" s="4"/>
    </row>
    <row r="44" spans="1:4" s="1" customFormat="1" ht="14.25" customHeight="1">
      <c r="A44" s="4"/>
      <c r="B44" s="4"/>
      <c r="C44" s="4"/>
      <c r="D44" s="4"/>
    </row>
    <row r="45" spans="1:4" s="1" customFormat="1" ht="14.25" customHeight="1">
      <c r="A45" s="4"/>
      <c r="B45" s="4"/>
      <c r="C45" s="4"/>
      <c r="D45" s="4"/>
    </row>
    <row r="46" spans="1:4" s="1" customFormat="1" ht="14.25" customHeight="1">
      <c r="A46" s="4"/>
      <c r="B46" s="4"/>
      <c r="C46" s="4"/>
      <c r="D46" s="4"/>
    </row>
    <row r="47" spans="1:4" s="1" customFormat="1" ht="14.25" customHeight="1">
      <c r="A47" s="4"/>
      <c r="B47" s="4"/>
      <c r="C47" s="4"/>
      <c r="D47" s="4"/>
    </row>
    <row r="48" spans="1:4" s="1" customFormat="1" ht="14.25" customHeight="1">
      <c r="A48" s="4"/>
      <c r="B48" s="4"/>
      <c r="C48" s="4"/>
      <c r="D48" s="4"/>
    </row>
    <row r="49" spans="1:4" s="1" customFormat="1" ht="14.25" customHeight="1">
      <c r="A49" s="84" t="s">
        <v>128</v>
      </c>
      <c r="B49" s="84"/>
      <c r="C49" s="84"/>
      <c r="D49" s="84"/>
    </row>
    <row r="50" spans="1:4" s="1" customFormat="1" ht="20.25" customHeight="1">
      <c r="A50" s="113" t="s">
        <v>127</v>
      </c>
      <c r="B50" s="110"/>
      <c r="C50" s="110"/>
      <c r="D50" s="110"/>
    </row>
    <row r="51" spans="1:4" s="1" customFormat="1" ht="20.25" customHeight="1">
      <c r="A51" s="112" t="s">
        <v>126</v>
      </c>
      <c r="B51" s="111"/>
      <c r="C51" s="110"/>
      <c r="D51" s="110"/>
    </row>
    <row r="52" spans="1:4" s="1" customFormat="1" ht="18" customHeight="1">
      <c r="A52" s="109"/>
      <c r="B52" s="109"/>
      <c r="C52" s="109"/>
      <c r="D52" s="108" t="s">
        <v>125</v>
      </c>
    </row>
    <row r="53" spans="1:4" s="1" customFormat="1" ht="18.75" customHeight="1">
      <c r="A53" s="107" t="s">
        <v>2</v>
      </c>
      <c r="B53" s="106"/>
      <c r="C53" s="105" t="s">
        <v>78</v>
      </c>
      <c r="D53" s="45"/>
    </row>
    <row r="54" spans="1:4" s="1" customFormat="1" ht="18" customHeight="1">
      <c r="A54" s="104" t="s">
        <v>42</v>
      </c>
      <c r="B54" s="103" t="s">
        <v>3</v>
      </c>
      <c r="C54" s="102" t="s">
        <v>4</v>
      </c>
      <c r="D54" s="102" t="s">
        <v>2</v>
      </c>
    </row>
    <row r="55" spans="1:4" s="1" customFormat="1" ht="18.75" customHeight="1">
      <c r="A55" s="101">
        <v>2013</v>
      </c>
      <c r="B55" s="100"/>
      <c r="C55" s="99"/>
      <c r="D55" s="99"/>
    </row>
    <row r="56" spans="1:4" s="1" customFormat="1" ht="18.75" customHeight="1">
      <c r="A56" s="98">
        <v>1235323</v>
      </c>
      <c r="B56" s="91" t="s">
        <v>124</v>
      </c>
      <c r="C56" s="89">
        <v>767000</v>
      </c>
      <c r="D56" s="94">
        <v>1911916</v>
      </c>
    </row>
    <row r="57" spans="1:4" s="1" customFormat="1" ht="17.25" customHeight="1">
      <c r="A57" s="94">
        <v>54792</v>
      </c>
      <c r="B57" s="91" t="s">
        <v>123</v>
      </c>
      <c r="C57" s="89">
        <v>40000</v>
      </c>
      <c r="D57" s="94">
        <v>45197</v>
      </c>
    </row>
    <row r="58" spans="1:4" s="1" customFormat="1" ht="17.25" customHeight="1">
      <c r="A58" s="94">
        <v>233831</v>
      </c>
      <c r="B58" s="91" t="s">
        <v>122</v>
      </c>
      <c r="C58" s="89">
        <v>225000</v>
      </c>
      <c r="D58" s="94">
        <v>612999</v>
      </c>
    </row>
    <row r="59" spans="1:4" s="1" customFormat="1" ht="17.25" customHeight="1">
      <c r="A59" s="94">
        <v>21533</v>
      </c>
      <c r="B59" s="91" t="s">
        <v>121</v>
      </c>
      <c r="C59" s="89">
        <v>7000</v>
      </c>
      <c r="D59" s="94">
        <v>5422</v>
      </c>
    </row>
    <row r="60" spans="1:4" s="1" customFormat="1" ht="17.25" customHeight="1">
      <c r="A60" s="94">
        <v>84109</v>
      </c>
      <c r="B60" s="91" t="s">
        <v>120</v>
      </c>
      <c r="C60" s="94">
        <v>6000</v>
      </c>
      <c r="D60" s="94">
        <v>169402</v>
      </c>
    </row>
    <row r="61" spans="1:4" s="1" customFormat="1" ht="17.25" customHeight="1">
      <c r="A61" s="94">
        <v>1661007</v>
      </c>
      <c r="B61" s="91" t="s">
        <v>119</v>
      </c>
      <c r="C61" s="89">
        <v>2614000</v>
      </c>
      <c r="D61" s="94">
        <v>2608239</v>
      </c>
    </row>
    <row r="62" spans="1:4" s="1" customFormat="1" ht="17.25" customHeight="1">
      <c r="A62" s="94">
        <v>184356</v>
      </c>
      <c r="B62" s="91" t="s">
        <v>118</v>
      </c>
      <c r="C62" s="89">
        <v>218000</v>
      </c>
      <c r="D62" s="93">
        <v>242377</v>
      </c>
    </row>
    <row r="63" spans="1:4" s="1" customFormat="1" ht="17.25" customHeight="1">
      <c r="A63" s="94">
        <v>9863776</v>
      </c>
      <c r="B63" s="91" t="s">
        <v>117</v>
      </c>
      <c r="C63" s="89">
        <v>9971000</v>
      </c>
      <c r="D63" s="93">
        <v>12021574</v>
      </c>
    </row>
    <row r="64" spans="1:4" s="1" customFormat="1" ht="17.25" customHeight="1">
      <c r="A64" s="94">
        <v>8490</v>
      </c>
      <c r="B64" s="91" t="s">
        <v>116</v>
      </c>
      <c r="C64" s="89">
        <v>5000</v>
      </c>
      <c r="D64" s="93">
        <v>15869</v>
      </c>
    </row>
    <row r="65" spans="1:4" s="1" customFormat="1" ht="17.25" customHeight="1">
      <c r="A65" s="94">
        <v>6298</v>
      </c>
      <c r="B65" s="91" t="s">
        <v>115</v>
      </c>
      <c r="C65" s="93">
        <v>53000</v>
      </c>
      <c r="D65" s="93">
        <v>23107</v>
      </c>
    </row>
    <row r="66" spans="1:4" s="1" customFormat="1" ht="17.25" customHeight="1">
      <c r="A66" s="94">
        <v>156840515</v>
      </c>
      <c r="B66" s="91" t="s">
        <v>114</v>
      </c>
      <c r="C66" s="93">
        <v>152716000</v>
      </c>
      <c r="D66" s="94">
        <v>157820965</v>
      </c>
    </row>
    <row r="67" spans="1:4" s="1" customFormat="1" ht="17.25" customHeight="1">
      <c r="A67" s="94">
        <v>9164</v>
      </c>
      <c r="B67" s="91" t="s">
        <v>113</v>
      </c>
      <c r="C67" s="88" t="s">
        <v>89</v>
      </c>
      <c r="D67" s="94">
        <v>5236</v>
      </c>
    </row>
    <row r="68" spans="1:4" s="1" customFormat="1" ht="17.25" customHeight="1">
      <c r="A68" s="94">
        <v>1421796</v>
      </c>
      <c r="B68" s="91" t="s">
        <v>112</v>
      </c>
      <c r="C68" s="93">
        <v>1006000</v>
      </c>
      <c r="D68" s="94">
        <v>1355022</v>
      </c>
    </row>
    <row r="69" spans="1:4" s="1" customFormat="1" ht="17.25" customHeight="1">
      <c r="A69" s="94">
        <v>51171994</v>
      </c>
      <c r="B69" s="91" t="s">
        <v>111</v>
      </c>
      <c r="C69" s="93">
        <v>61100000</v>
      </c>
      <c r="D69" s="94">
        <v>50459377</v>
      </c>
    </row>
    <row r="70" spans="1:4" s="1" customFormat="1" ht="17.25" customHeight="1">
      <c r="A70" s="94">
        <v>19096</v>
      </c>
      <c r="B70" s="91" t="s">
        <v>110</v>
      </c>
      <c r="C70" s="93">
        <v>2000</v>
      </c>
      <c r="D70" s="93">
        <v>10153</v>
      </c>
    </row>
    <row r="71" spans="1:4" s="1" customFormat="1" ht="17.25" customHeight="1">
      <c r="A71" s="94">
        <v>585893</v>
      </c>
      <c r="B71" s="91" t="s">
        <v>109</v>
      </c>
      <c r="C71" s="93">
        <v>388000</v>
      </c>
      <c r="D71" s="93">
        <v>765818</v>
      </c>
    </row>
    <row r="72" spans="1:4" s="1" customFormat="1" ht="17.25" customHeight="1">
      <c r="A72" s="94">
        <v>571</v>
      </c>
      <c r="B72" s="91" t="s">
        <v>108</v>
      </c>
      <c r="C72" s="93">
        <v>2000</v>
      </c>
      <c r="D72" s="93">
        <v>2435</v>
      </c>
    </row>
    <row r="73" spans="1:4" s="1" customFormat="1" ht="17.25" customHeight="1">
      <c r="A73" s="88" t="s">
        <v>89</v>
      </c>
      <c r="B73" s="91" t="s">
        <v>107</v>
      </c>
      <c r="C73" s="93">
        <v>168000</v>
      </c>
      <c r="D73" s="93">
        <v>629938</v>
      </c>
    </row>
    <row r="74" spans="1:4" s="1" customFormat="1" ht="17.25" customHeight="1">
      <c r="A74" s="94">
        <v>18787</v>
      </c>
      <c r="B74" s="91" t="s">
        <v>106</v>
      </c>
      <c r="C74" s="93">
        <v>1000</v>
      </c>
      <c r="D74" s="93">
        <v>15825</v>
      </c>
    </row>
    <row r="75" spans="1:4" s="1" customFormat="1" ht="17.25" customHeight="1">
      <c r="A75" s="94">
        <v>3144998</v>
      </c>
      <c r="B75" s="91" t="s">
        <v>105</v>
      </c>
      <c r="C75" s="93">
        <v>3875000</v>
      </c>
      <c r="D75" s="93">
        <v>3042776</v>
      </c>
    </row>
    <row r="76" spans="1:4" s="1" customFormat="1" ht="17.25" customHeight="1">
      <c r="A76" s="88" t="s">
        <v>89</v>
      </c>
      <c r="B76" s="91" t="s">
        <v>104</v>
      </c>
      <c r="C76" s="88" t="s">
        <v>89</v>
      </c>
      <c r="D76" s="93">
        <v>148</v>
      </c>
    </row>
    <row r="77" spans="1:4" s="1" customFormat="1" ht="17.25" customHeight="1">
      <c r="A77" s="94">
        <v>41495112</v>
      </c>
      <c r="B77" s="91" t="s">
        <v>103</v>
      </c>
      <c r="C77" s="93">
        <v>48885000</v>
      </c>
      <c r="D77" s="93">
        <v>27532908</v>
      </c>
    </row>
    <row r="78" spans="1:4" s="1" customFormat="1" ht="17.25" customHeight="1">
      <c r="A78" s="94">
        <v>90116</v>
      </c>
      <c r="B78" s="91" t="s">
        <v>102</v>
      </c>
      <c r="C78" s="93">
        <v>110000</v>
      </c>
      <c r="D78" s="93">
        <v>112250</v>
      </c>
    </row>
    <row r="79" spans="1:4" s="1" customFormat="1" ht="17.25" customHeight="1">
      <c r="A79" s="88" t="s">
        <v>89</v>
      </c>
      <c r="B79" s="91" t="s">
        <v>101</v>
      </c>
      <c r="C79" s="88" t="s">
        <v>89</v>
      </c>
      <c r="D79" s="93">
        <v>103630</v>
      </c>
    </row>
    <row r="80" spans="1:4" s="1" customFormat="1" ht="17.25" customHeight="1">
      <c r="A80" s="94">
        <v>125143</v>
      </c>
      <c r="B80" s="91" t="s">
        <v>100</v>
      </c>
      <c r="C80" s="89">
        <v>180000</v>
      </c>
      <c r="D80" s="94">
        <v>193981</v>
      </c>
    </row>
    <row r="81" spans="1:4" s="1" customFormat="1" ht="17.25" customHeight="1">
      <c r="A81" s="94">
        <v>1390</v>
      </c>
      <c r="B81" s="91" t="s">
        <v>99</v>
      </c>
      <c r="C81" s="88" t="s">
        <v>89</v>
      </c>
      <c r="D81" s="94">
        <v>1397</v>
      </c>
    </row>
    <row r="82" spans="1:4" s="1" customFormat="1" ht="17.25" customHeight="1">
      <c r="A82" s="94">
        <v>341724693</v>
      </c>
      <c r="B82" s="91" t="s">
        <v>98</v>
      </c>
      <c r="C82" s="93">
        <v>402248000</v>
      </c>
      <c r="D82" s="94">
        <v>432767353</v>
      </c>
    </row>
    <row r="83" spans="1:4" s="1" customFormat="1" ht="17.25" customHeight="1">
      <c r="A83" s="94">
        <v>4041492</v>
      </c>
      <c r="B83" s="91" t="s">
        <v>97</v>
      </c>
      <c r="C83" s="88" t="s">
        <v>89</v>
      </c>
      <c r="D83" s="94">
        <v>34573826</v>
      </c>
    </row>
    <row r="84" spans="1:4" s="1" customFormat="1" ht="17.25" customHeight="1">
      <c r="A84" s="95"/>
      <c r="B84" s="97" t="s">
        <v>96</v>
      </c>
      <c r="C84" s="96"/>
      <c r="D84" s="95"/>
    </row>
    <row r="85" spans="1:4" s="1" customFormat="1" ht="17.25" customHeight="1">
      <c r="A85" s="94">
        <v>560648679</v>
      </c>
      <c r="B85" s="91" t="s">
        <v>95</v>
      </c>
      <c r="C85" s="93">
        <v>523780000</v>
      </c>
      <c r="D85" s="94">
        <v>477881980</v>
      </c>
    </row>
    <row r="86" spans="1:4" s="1" customFormat="1" ht="17.25" customHeight="1">
      <c r="A86" s="88" t="s">
        <v>89</v>
      </c>
      <c r="B86" s="91" t="s">
        <v>94</v>
      </c>
      <c r="C86" s="88" t="s">
        <v>89</v>
      </c>
      <c r="D86" s="93">
        <v>5594</v>
      </c>
    </row>
    <row r="87" spans="1:4" s="1" customFormat="1" ht="17.25" customHeight="1">
      <c r="A87" s="88" t="s">
        <v>89</v>
      </c>
      <c r="B87" s="91" t="s">
        <v>93</v>
      </c>
      <c r="C87" s="88" t="s">
        <v>89</v>
      </c>
      <c r="D87" s="93">
        <v>402110</v>
      </c>
    </row>
    <row r="88" spans="1:4" s="1" customFormat="1" ht="17.25" customHeight="1">
      <c r="A88" s="92">
        <v>1154</v>
      </c>
      <c r="B88" s="91" t="s">
        <v>92</v>
      </c>
      <c r="C88" s="88" t="s">
        <v>89</v>
      </c>
      <c r="D88" s="88" t="s">
        <v>89</v>
      </c>
    </row>
    <row r="89" spans="1:4" s="1" customFormat="1" ht="17.25" customHeight="1">
      <c r="A89" s="92">
        <v>14924784</v>
      </c>
      <c r="B89" s="91" t="s">
        <v>91</v>
      </c>
      <c r="C89" s="88" t="s">
        <v>89</v>
      </c>
      <c r="D89" s="89">
        <v>8676595</v>
      </c>
    </row>
    <row r="90" spans="1:4" s="1" customFormat="1" ht="17.25" customHeight="1">
      <c r="A90" s="88" t="s">
        <v>89</v>
      </c>
      <c r="B90" s="90" t="s">
        <v>90</v>
      </c>
      <c r="C90" s="89">
        <v>48810000</v>
      </c>
      <c r="D90" s="88" t="s">
        <v>89</v>
      </c>
    </row>
    <row r="91" spans="1:4" s="1" customFormat="1" ht="24.75">
      <c r="A91" s="87">
        <f>SUM(A9:A38,A56:A90)</f>
        <v>1931059623</v>
      </c>
      <c r="B91" s="86" t="s">
        <v>88</v>
      </c>
      <c r="C91" s="85">
        <f>SUM(C9:C38,C56:C90)</f>
        <v>2000000000</v>
      </c>
      <c r="D91" s="85">
        <f>SUM(D9:D38,D56:D90)</f>
        <v>1983711249</v>
      </c>
    </row>
    <row r="92" spans="1:4" s="1" customFormat="1" ht="18.75" customHeight="1">
      <c r="A92"/>
      <c r="B92" s="63" t="s">
        <v>87</v>
      </c>
      <c r="C92"/>
      <c r="D92"/>
    </row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22.5" customHeight="1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</sheetData>
  <sheetProtection/>
  <mergeCells count="7">
    <mergeCell ref="A2:D2"/>
    <mergeCell ref="A49:D49"/>
    <mergeCell ref="D7:D8"/>
    <mergeCell ref="C7:C8"/>
    <mergeCell ref="C54:C55"/>
    <mergeCell ref="D54:D55"/>
    <mergeCell ref="A39:D39"/>
  </mergeCells>
  <printOptions horizontalCentered="1"/>
  <pageMargins left="0.35433070866141736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2"/>
  <sheetViews>
    <sheetView showGridLines="0" rightToLeft="1" zoomScalePageLayoutView="0" workbookViewId="0" topLeftCell="A1">
      <selection activeCell="D23" sqref="D23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3" width="49.8515625" style="0" customWidth="1"/>
    <col min="4" max="4" width="14.00390625" style="0" customWidth="1"/>
    <col min="5" max="5" width="14.140625" style="0" customWidth="1"/>
  </cols>
  <sheetData>
    <row r="2" spans="1:5" s="1" customFormat="1" ht="24.75">
      <c r="A2" s="84" t="s">
        <v>230</v>
      </c>
      <c r="B2" s="84"/>
      <c r="C2" s="84"/>
      <c r="D2" s="84"/>
      <c r="E2" s="84"/>
    </row>
    <row r="3" spans="1:5" s="1" customFormat="1" ht="19.5" customHeight="1">
      <c r="A3" s="126" t="s">
        <v>193</v>
      </c>
      <c r="B3" s="156"/>
      <c r="C3" s="156"/>
      <c r="D3" s="156"/>
      <c r="E3" s="156"/>
    </row>
    <row r="4" spans="1:5" s="1" customFormat="1" ht="19.5" customHeight="1">
      <c r="A4" s="126" t="s">
        <v>192</v>
      </c>
      <c r="B4" s="156"/>
      <c r="C4" s="156"/>
      <c r="D4" s="156"/>
      <c r="E4" s="156"/>
    </row>
    <row r="5" spans="1:5" s="1" customFormat="1" ht="19.5" customHeight="1">
      <c r="A5" s="126" t="s">
        <v>191</v>
      </c>
      <c r="B5" s="156"/>
      <c r="C5" s="156"/>
      <c r="D5" s="156"/>
      <c r="E5" s="156"/>
    </row>
    <row r="6" spans="1:5" s="1" customFormat="1" ht="19.5" customHeight="1">
      <c r="A6" s="109"/>
      <c r="B6" s="155"/>
      <c r="C6" s="109"/>
      <c r="D6" s="109"/>
      <c r="E6" s="108" t="s">
        <v>125</v>
      </c>
    </row>
    <row r="7" spans="1:5" s="1" customFormat="1" ht="19.5" customHeight="1">
      <c r="A7" s="107" t="s">
        <v>190</v>
      </c>
      <c r="B7" s="154"/>
      <c r="C7" s="153"/>
      <c r="D7" s="152" t="s">
        <v>78</v>
      </c>
      <c r="E7" s="151"/>
    </row>
    <row r="8" spans="1:5" s="1" customFormat="1" ht="19.5" customHeight="1">
      <c r="A8" s="104" t="s">
        <v>42</v>
      </c>
      <c r="B8" s="150" t="s">
        <v>3</v>
      </c>
      <c r="C8" s="149"/>
      <c r="D8" s="102" t="s">
        <v>4</v>
      </c>
      <c r="E8" s="102" t="s">
        <v>190</v>
      </c>
    </row>
    <row r="9" spans="1:5" s="1" customFormat="1" ht="18.75" customHeight="1">
      <c r="A9" s="104">
        <v>2013</v>
      </c>
      <c r="B9" s="148"/>
      <c r="C9" s="147"/>
      <c r="D9" s="99"/>
      <c r="E9" s="99"/>
    </row>
    <row r="10" spans="1:5" s="1" customFormat="1" ht="21" customHeight="1">
      <c r="A10" s="165"/>
      <c r="B10" s="145" t="s">
        <v>7</v>
      </c>
      <c r="C10" s="137" t="s">
        <v>229</v>
      </c>
      <c r="D10" s="165"/>
      <c r="E10" s="165"/>
    </row>
    <row r="11" spans="1:5" s="1" customFormat="1" ht="21" customHeight="1">
      <c r="A11" s="92">
        <v>7016</v>
      </c>
      <c r="B11" s="33"/>
      <c r="C11" s="135" t="s">
        <v>228</v>
      </c>
      <c r="D11" s="92">
        <v>1000</v>
      </c>
      <c r="E11" s="92">
        <v>590</v>
      </c>
    </row>
    <row r="12" spans="1:5" s="1" customFormat="1" ht="19.5" customHeight="1">
      <c r="A12" s="92">
        <v>35951</v>
      </c>
      <c r="B12" s="33"/>
      <c r="C12" s="135" t="s">
        <v>157</v>
      </c>
      <c r="D12" s="92">
        <v>5000</v>
      </c>
      <c r="E12" s="92">
        <v>3358</v>
      </c>
    </row>
    <row r="13" spans="1:5" s="1" customFormat="1" ht="19.5" customHeight="1">
      <c r="A13" s="92">
        <v>463670</v>
      </c>
      <c r="B13" s="33"/>
      <c r="C13" s="135" t="s">
        <v>156</v>
      </c>
      <c r="D13" s="92">
        <v>450000</v>
      </c>
      <c r="E13" s="92">
        <v>412713</v>
      </c>
    </row>
    <row r="14" spans="1:5" s="1" customFormat="1" ht="19.5" customHeight="1">
      <c r="A14" s="92">
        <v>416838949</v>
      </c>
      <c r="B14" s="33"/>
      <c r="C14" s="135" t="s">
        <v>155</v>
      </c>
      <c r="D14" s="92">
        <v>424120000</v>
      </c>
      <c r="E14" s="92">
        <v>464365787</v>
      </c>
    </row>
    <row r="15" spans="1:5" s="1" customFormat="1" ht="19.5" customHeight="1">
      <c r="A15" s="92">
        <v>3280261</v>
      </c>
      <c r="B15" s="33"/>
      <c r="C15" s="135" t="s">
        <v>154</v>
      </c>
      <c r="D15" s="92">
        <v>3833000</v>
      </c>
      <c r="E15" s="92">
        <v>3884264</v>
      </c>
    </row>
    <row r="16" spans="1:5" s="1" customFormat="1" ht="20.25" customHeight="1">
      <c r="A16" s="92">
        <v>2135</v>
      </c>
      <c r="B16" s="33"/>
      <c r="C16" s="135" t="s">
        <v>140</v>
      </c>
      <c r="D16" s="92">
        <v>2000</v>
      </c>
      <c r="E16" s="92">
        <v>1116</v>
      </c>
    </row>
    <row r="17" spans="1:5" s="1" customFormat="1" ht="19.5" customHeight="1">
      <c r="A17" s="92">
        <v>3231195</v>
      </c>
      <c r="B17" s="33"/>
      <c r="C17" s="162" t="s">
        <v>227</v>
      </c>
      <c r="D17" s="92">
        <v>3381000</v>
      </c>
      <c r="E17" s="92">
        <v>1331703</v>
      </c>
    </row>
    <row r="18" spans="1:5" s="1" customFormat="1" ht="19.5" customHeight="1">
      <c r="A18" s="92">
        <v>55820</v>
      </c>
      <c r="B18" s="33"/>
      <c r="C18" s="135" t="s">
        <v>136</v>
      </c>
      <c r="D18" s="92">
        <v>6000</v>
      </c>
      <c r="E18" s="92">
        <v>51516</v>
      </c>
    </row>
    <row r="19" spans="1:5" s="1" customFormat="1" ht="19.5" customHeight="1">
      <c r="A19" s="92">
        <v>86819</v>
      </c>
      <c r="B19" s="33"/>
      <c r="C19" s="135" t="s">
        <v>226</v>
      </c>
      <c r="D19" s="92">
        <v>50000</v>
      </c>
      <c r="E19" s="92">
        <v>52436</v>
      </c>
    </row>
    <row r="20" spans="1:5" s="1" customFormat="1" ht="19.5" customHeight="1">
      <c r="A20" s="92">
        <v>8533</v>
      </c>
      <c r="B20" s="33"/>
      <c r="C20" s="135" t="s">
        <v>121</v>
      </c>
      <c r="D20" s="92">
        <v>7000</v>
      </c>
      <c r="E20" s="92">
        <v>5422</v>
      </c>
    </row>
    <row r="21" spans="1:5" s="1" customFormat="1" ht="19.5" customHeight="1">
      <c r="A21" s="92">
        <v>84109</v>
      </c>
      <c r="B21" s="33"/>
      <c r="C21" s="135" t="s">
        <v>120</v>
      </c>
      <c r="D21" s="92">
        <v>6000</v>
      </c>
      <c r="E21" s="92">
        <v>169402</v>
      </c>
    </row>
    <row r="22" spans="1:5" s="1" customFormat="1" ht="19.5" customHeight="1">
      <c r="A22" s="92">
        <v>19096</v>
      </c>
      <c r="B22" s="33"/>
      <c r="C22" s="135" t="s">
        <v>110</v>
      </c>
      <c r="D22" s="92">
        <v>2000</v>
      </c>
      <c r="E22" s="92">
        <v>10153</v>
      </c>
    </row>
    <row r="23" spans="1:5" s="1" customFormat="1" ht="19.5" customHeight="1">
      <c r="A23" s="92">
        <v>9164</v>
      </c>
      <c r="B23" s="33"/>
      <c r="C23" s="135" t="s">
        <v>113</v>
      </c>
      <c r="D23" s="88" t="s">
        <v>163</v>
      </c>
      <c r="E23" s="92">
        <v>5236</v>
      </c>
    </row>
    <row r="24" spans="1:5" s="1" customFormat="1" ht="21.75" customHeight="1">
      <c r="A24" s="134">
        <f>SUM(A11:A23)</f>
        <v>424122718</v>
      </c>
      <c r="B24" s="131"/>
      <c r="C24" s="133" t="s">
        <v>225</v>
      </c>
      <c r="D24" s="134">
        <f>SUM(D11:D23)</f>
        <v>431863000</v>
      </c>
      <c r="E24" s="134">
        <f>SUM(E11:E23)</f>
        <v>470293696</v>
      </c>
    </row>
    <row r="25" spans="1:5" s="1" customFormat="1" ht="21.75" customHeight="1">
      <c r="A25" s="134"/>
      <c r="B25" s="138" t="s">
        <v>8</v>
      </c>
      <c r="C25" s="137" t="s">
        <v>224</v>
      </c>
      <c r="D25" s="134"/>
      <c r="E25" s="134"/>
    </row>
    <row r="26" spans="1:5" s="1" customFormat="1" ht="21.75" customHeight="1">
      <c r="A26" s="92">
        <v>125142</v>
      </c>
      <c r="B26" s="38"/>
      <c r="C26" s="135" t="s">
        <v>100</v>
      </c>
      <c r="D26" s="92">
        <v>180000</v>
      </c>
      <c r="E26" s="92">
        <v>193981</v>
      </c>
    </row>
    <row r="27" spans="1:5" s="1" customFormat="1" ht="21.75" customHeight="1">
      <c r="A27" s="134">
        <f>SUM(A26)</f>
        <v>125142</v>
      </c>
      <c r="B27" s="131"/>
      <c r="C27" s="133" t="s">
        <v>223</v>
      </c>
      <c r="D27" s="134">
        <f>SUM(D26)</f>
        <v>180000</v>
      </c>
      <c r="E27" s="134">
        <f>SUM(E26)</f>
        <v>193981</v>
      </c>
    </row>
    <row r="28" spans="1:5" s="1" customFormat="1" ht="20.25" customHeight="1">
      <c r="A28" s="134"/>
      <c r="B28" s="138" t="s">
        <v>9</v>
      </c>
      <c r="C28" s="137" t="s">
        <v>222</v>
      </c>
      <c r="D28" s="134"/>
      <c r="E28" s="134"/>
    </row>
    <row r="29" spans="1:5" s="1" customFormat="1" ht="19.5" customHeight="1">
      <c r="A29" s="92">
        <v>104526</v>
      </c>
      <c r="B29" s="33"/>
      <c r="C29" s="135" t="s">
        <v>153</v>
      </c>
      <c r="D29" s="92">
        <v>265000</v>
      </c>
      <c r="E29" s="92">
        <v>223161</v>
      </c>
    </row>
    <row r="30" spans="1:5" s="1" customFormat="1" ht="19.5" customHeight="1">
      <c r="A30" s="92">
        <v>443339</v>
      </c>
      <c r="B30" s="33"/>
      <c r="C30" s="135" t="s">
        <v>148</v>
      </c>
      <c r="D30" s="92">
        <v>413000</v>
      </c>
      <c r="E30" s="92">
        <v>352834</v>
      </c>
    </row>
    <row r="31" spans="1:5" s="1" customFormat="1" ht="19.5" customHeight="1">
      <c r="A31" s="92">
        <v>8127</v>
      </c>
      <c r="B31" s="33"/>
      <c r="C31" s="135" t="s">
        <v>138</v>
      </c>
      <c r="D31" s="92">
        <v>3000</v>
      </c>
      <c r="E31" s="92">
        <v>7154</v>
      </c>
    </row>
    <row r="32" spans="1:5" s="1" customFormat="1" ht="19.5" customHeight="1">
      <c r="A32" s="92">
        <v>1661007</v>
      </c>
      <c r="B32" s="33"/>
      <c r="C32" s="135" t="s">
        <v>221</v>
      </c>
      <c r="D32" s="92">
        <v>2614000</v>
      </c>
      <c r="E32" s="92">
        <v>2608239</v>
      </c>
    </row>
    <row r="33" spans="1:5" s="1" customFormat="1" ht="19.5" customHeight="1">
      <c r="A33" s="92">
        <v>3144998</v>
      </c>
      <c r="B33" s="33"/>
      <c r="C33" s="135" t="s">
        <v>105</v>
      </c>
      <c r="D33" s="92">
        <v>3875000</v>
      </c>
      <c r="E33" s="92">
        <v>3042776</v>
      </c>
    </row>
    <row r="34" spans="1:5" s="1" customFormat="1" ht="19.5" customHeight="1">
      <c r="A34" s="92">
        <v>90116</v>
      </c>
      <c r="B34" s="138"/>
      <c r="C34" s="135" t="s">
        <v>220</v>
      </c>
      <c r="D34" s="92">
        <v>110000</v>
      </c>
      <c r="E34" s="92">
        <v>112250</v>
      </c>
    </row>
    <row r="35" spans="1:5" s="1" customFormat="1" ht="19.5" customHeight="1">
      <c r="A35" s="92">
        <v>1390</v>
      </c>
      <c r="B35" s="33"/>
      <c r="C35" s="161" t="s">
        <v>99</v>
      </c>
      <c r="D35" s="88" t="s">
        <v>163</v>
      </c>
      <c r="E35" s="92">
        <v>1397</v>
      </c>
    </row>
    <row r="36" spans="1:5" s="1" customFormat="1" ht="19.5" customHeight="1">
      <c r="A36" s="92">
        <v>341724693</v>
      </c>
      <c r="B36" s="33"/>
      <c r="C36" s="135" t="s">
        <v>98</v>
      </c>
      <c r="D36" s="92">
        <v>402248000</v>
      </c>
      <c r="E36" s="92">
        <v>432767353</v>
      </c>
    </row>
    <row r="37" spans="1:5" s="1" customFormat="1" ht="21.75" customHeight="1">
      <c r="A37" s="129">
        <f>SUM(A29:A36)</f>
        <v>347178196</v>
      </c>
      <c r="B37" s="131"/>
      <c r="C37" s="130" t="s">
        <v>219</v>
      </c>
      <c r="D37" s="129">
        <f>SUM(D29:D36)</f>
        <v>409528000</v>
      </c>
      <c r="E37" s="129">
        <f>SUM(E29:E36)</f>
        <v>439115164</v>
      </c>
    </row>
    <row r="38" spans="1:5" s="1" customFormat="1" ht="18" customHeight="1">
      <c r="A38"/>
      <c r="B38"/>
      <c r="C38"/>
      <c r="D38"/>
      <c r="E38"/>
    </row>
    <row r="39" spans="1:5" s="1" customFormat="1" ht="12.75" customHeight="1">
      <c r="A39"/>
      <c r="B39"/>
      <c r="C39" s="164" t="s">
        <v>218</v>
      </c>
      <c r="D39"/>
      <c r="E39"/>
    </row>
    <row r="40" spans="1:5" s="1" customFormat="1" ht="12.75" customHeight="1">
      <c r="A40"/>
      <c r="B40"/>
      <c r="C40"/>
      <c r="D40"/>
      <c r="E40"/>
    </row>
    <row r="41" spans="1:5" s="1" customFormat="1" ht="12.75" customHeight="1">
      <c r="A41"/>
      <c r="B41"/>
      <c r="D41"/>
      <c r="E41"/>
    </row>
    <row r="42" spans="1:5" s="1" customFormat="1" ht="12.75" customHeight="1">
      <c r="A42"/>
      <c r="B42"/>
      <c r="C42"/>
      <c r="D42"/>
      <c r="E42"/>
    </row>
    <row r="43" spans="1:5" s="1" customFormat="1" ht="16.5" customHeight="1">
      <c r="A43" s="163"/>
      <c r="B43" s="109"/>
      <c r="C43" s="109"/>
      <c r="D43" s="109"/>
      <c r="E43" s="109"/>
    </row>
    <row r="44" spans="1:5" s="1" customFormat="1" ht="16.5" customHeight="1">
      <c r="A44" s="84" t="s">
        <v>194</v>
      </c>
      <c r="B44" s="84"/>
      <c r="C44" s="84"/>
      <c r="D44" s="84"/>
      <c r="E44" s="84"/>
    </row>
    <row r="45" spans="1:5" s="1" customFormat="1" ht="18.75" customHeight="1">
      <c r="A45" s="126" t="s">
        <v>193</v>
      </c>
      <c r="B45" s="156"/>
      <c r="C45" s="156"/>
      <c r="D45" s="156"/>
      <c r="E45" s="156"/>
    </row>
    <row r="46" spans="1:5" s="1" customFormat="1" ht="19.5" customHeight="1">
      <c r="A46" s="126" t="s">
        <v>192</v>
      </c>
      <c r="B46" s="156"/>
      <c r="C46" s="156"/>
      <c r="D46" s="156"/>
      <c r="E46" s="156"/>
    </row>
    <row r="47" spans="1:5" s="1" customFormat="1" ht="19.5" customHeight="1">
      <c r="A47" s="126" t="s">
        <v>191</v>
      </c>
      <c r="B47" s="156"/>
      <c r="C47" s="156"/>
      <c r="D47" s="156"/>
      <c r="E47" s="156"/>
    </row>
    <row r="48" spans="1:5" s="1" customFormat="1" ht="16.5" customHeight="1">
      <c r="A48" s="109"/>
      <c r="B48" s="155"/>
      <c r="C48" s="109"/>
      <c r="D48" s="109"/>
      <c r="E48" s="108" t="s">
        <v>125</v>
      </c>
    </row>
    <row r="49" spans="1:5" s="1" customFormat="1" ht="16.5" customHeight="1">
      <c r="A49" s="107" t="s">
        <v>190</v>
      </c>
      <c r="B49" s="154"/>
      <c r="C49" s="153"/>
      <c r="D49" s="152" t="s">
        <v>78</v>
      </c>
      <c r="E49" s="151"/>
    </row>
    <row r="50" spans="1:5" s="1" customFormat="1" ht="18" customHeight="1">
      <c r="A50" s="104" t="s">
        <v>42</v>
      </c>
      <c r="B50" s="150" t="s">
        <v>3</v>
      </c>
      <c r="C50" s="149"/>
      <c r="D50" s="102" t="s">
        <v>4</v>
      </c>
      <c r="E50" s="102" t="s">
        <v>190</v>
      </c>
    </row>
    <row r="51" spans="1:5" s="1" customFormat="1" ht="15" customHeight="1">
      <c r="A51" s="104">
        <v>2013</v>
      </c>
      <c r="B51" s="148"/>
      <c r="C51" s="147"/>
      <c r="D51" s="99"/>
      <c r="E51" s="99"/>
    </row>
    <row r="52" spans="1:5" s="1" customFormat="1" ht="18.75" customHeight="1">
      <c r="A52" s="139"/>
      <c r="B52" s="138" t="s">
        <v>10</v>
      </c>
      <c r="C52" s="137" t="s">
        <v>217</v>
      </c>
      <c r="D52" s="139"/>
      <c r="E52" s="139"/>
    </row>
    <row r="53" spans="1:5" s="1" customFormat="1" ht="18.75" customHeight="1">
      <c r="A53" s="92">
        <v>188</v>
      </c>
      <c r="B53" s="138"/>
      <c r="C53" s="162" t="s">
        <v>216</v>
      </c>
      <c r="D53" s="88" t="s">
        <v>163</v>
      </c>
      <c r="E53" s="92">
        <v>585</v>
      </c>
    </row>
    <row r="54" spans="1:5" s="1" customFormat="1" ht="18.75" customHeight="1">
      <c r="A54" s="92">
        <v>13987</v>
      </c>
      <c r="B54" s="138"/>
      <c r="C54" s="161" t="s">
        <v>215</v>
      </c>
      <c r="D54" s="92">
        <v>9000</v>
      </c>
      <c r="E54" s="92">
        <v>7751</v>
      </c>
    </row>
    <row r="55" spans="1:5" s="1" customFormat="1" ht="18" customHeight="1">
      <c r="A55" s="92">
        <v>2493625</v>
      </c>
      <c r="B55" s="33"/>
      <c r="C55" s="161" t="s">
        <v>146</v>
      </c>
      <c r="D55" s="92">
        <v>2184000</v>
      </c>
      <c r="E55" s="92">
        <v>2574356</v>
      </c>
    </row>
    <row r="56" spans="1:5" s="1" customFormat="1" ht="18" customHeight="1">
      <c r="A56" s="92">
        <v>1402235</v>
      </c>
      <c r="B56" s="33"/>
      <c r="C56" s="161" t="s">
        <v>134</v>
      </c>
      <c r="D56" s="92">
        <v>2594000</v>
      </c>
      <c r="E56" s="92">
        <v>3727791</v>
      </c>
    </row>
    <row r="57" spans="1:5" s="1" customFormat="1" ht="18" customHeight="1">
      <c r="A57" s="92">
        <v>612235</v>
      </c>
      <c r="B57" s="33"/>
      <c r="C57" s="135" t="s">
        <v>130</v>
      </c>
      <c r="D57" s="88" t="s">
        <v>163</v>
      </c>
      <c r="E57" s="92">
        <v>608432</v>
      </c>
    </row>
    <row r="58" spans="1:5" s="1" customFormat="1" ht="18" customHeight="1">
      <c r="A58" s="92">
        <v>1235323</v>
      </c>
      <c r="B58" s="33"/>
      <c r="C58" s="135" t="s">
        <v>214</v>
      </c>
      <c r="D58" s="92">
        <v>767000</v>
      </c>
      <c r="E58" s="92">
        <v>1911916</v>
      </c>
    </row>
    <row r="59" spans="1:5" s="1" customFormat="1" ht="18" customHeight="1">
      <c r="A59" s="92">
        <v>310</v>
      </c>
      <c r="B59" s="33"/>
      <c r="C59" s="135" t="s">
        <v>213</v>
      </c>
      <c r="D59" s="88" t="s">
        <v>163</v>
      </c>
      <c r="E59" s="92">
        <v>402</v>
      </c>
    </row>
    <row r="60" spans="1:5" s="1" customFormat="1" ht="18" customHeight="1">
      <c r="A60" s="92">
        <v>8490</v>
      </c>
      <c r="B60" s="33"/>
      <c r="C60" s="135" t="s">
        <v>116</v>
      </c>
      <c r="D60" s="92">
        <v>5000</v>
      </c>
      <c r="E60" s="92">
        <v>15869</v>
      </c>
    </row>
    <row r="61" spans="1:5" s="1" customFormat="1" ht="18" customHeight="1">
      <c r="A61" s="92">
        <v>6299</v>
      </c>
      <c r="B61" s="33"/>
      <c r="C61" s="135" t="s">
        <v>212</v>
      </c>
      <c r="D61" s="92">
        <v>53000</v>
      </c>
      <c r="E61" s="92">
        <v>23106</v>
      </c>
    </row>
    <row r="62" spans="1:5" s="1" customFormat="1" ht="18" customHeight="1">
      <c r="A62" s="92">
        <v>571</v>
      </c>
      <c r="B62" s="33"/>
      <c r="C62" s="135" t="s">
        <v>211</v>
      </c>
      <c r="D62" s="92">
        <v>2000</v>
      </c>
      <c r="E62" s="92">
        <v>2435</v>
      </c>
    </row>
    <row r="63" spans="1:5" s="1" customFormat="1" ht="18" customHeight="1">
      <c r="A63" s="92">
        <v>1069494</v>
      </c>
      <c r="B63" s="33"/>
      <c r="C63" s="135" t="s">
        <v>210</v>
      </c>
      <c r="D63" s="92">
        <v>1271000</v>
      </c>
      <c r="E63" s="92">
        <v>971808</v>
      </c>
    </row>
    <row r="64" spans="1:5" s="1" customFormat="1" ht="18" customHeight="1">
      <c r="A64" s="88" t="s">
        <v>163</v>
      </c>
      <c r="B64" s="33"/>
      <c r="C64" s="135" t="s">
        <v>104</v>
      </c>
      <c r="D64" s="88" t="s">
        <v>163</v>
      </c>
      <c r="E64" s="92">
        <v>149</v>
      </c>
    </row>
    <row r="65" spans="1:5" s="1" customFormat="1" ht="17.25" customHeight="1">
      <c r="A65" s="129">
        <f>SUM(A53:A63)</f>
        <v>6842757</v>
      </c>
      <c r="B65" s="131"/>
      <c r="C65" s="130" t="s">
        <v>209</v>
      </c>
      <c r="D65" s="129">
        <f>SUM(D53:D63)</f>
        <v>6885000</v>
      </c>
      <c r="E65" s="129">
        <f>SUM(E53:E64)</f>
        <v>9844600</v>
      </c>
    </row>
    <row r="66" spans="1:5" s="1" customFormat="1" ht="16.5" customHeight="1">
      <c r="A66" s="134"/>
      <c r="B66" s="145" t="s">
        <v>11</v>
      </c>
      <c r="C66" s="137" t="s">
        <v>208</v>
      </c>
      <c r="D66" s="134"/>
      <c r="E66" s="134"/>
    </row>
    <row r="67" spans="1:5" s="1" customFormat="1" ht="17.25" customHeight="1">
      <c r="A67" s="92">
        <v>23170942</v>
      </c>
      <c r="B67" s="33"/>
      <c r="C67" s="135" t="s">
        <v>147</v>
      </c>
      <c r="D67" s="92">
        <v>26000000</v>
      </c>
      <c r="E67" s="92">
        <v>24857459</v>
      </c>
    </row>
    <row r="68" spans="1:5" s="1" customFormat="1" ht="16.5" customHeight="1">
      <c r="A68" s="134">
        <f>SUM(A67:A67)</f>
        <v>23170942</v>
      </c>
      <c r="B68" s="131"/>
      <c r="C68" s="133" t="s">
        <v>207</v>
      </c>
      <c r="D68" s="134">
        <f>SUM(D66:D67)</f>
        <v>26000000</v>
      </c>
      <c r="E68" s="134">
        <f>SUM(E67:E67)</f>
        <v>24857459</v>
      </c>
    </row>
    <row r="69" spans="1:5" s="1" customFormat="1" ht="16.5" customHeight="1">
      <c r="A69" s="134"/>
      <c r="B69" s="138" t="s">
        <v>12</v>
      </c>
      <c r="C69" s="137" t="s">
        <v>206</v>
      </c>
      <c r="D69" s="134"/>
      <c r="E69" s="134"/>
    </row>
    <row r="70" spans="1:5" s="1" customFormat="1" ht="18" customHeight="1">
      <c r="A70" s="92">
        <v>3538082</v>
      </c>
      <c r="B70" s="33"/>
      <c r="C70" s="135" t="s">
        <v>145</v>
      </c>
      <c r="D70" s="92">
        <v>1253000</v>
      </c>
      <c r="E70" s="92">
        <v>2699941</v>
      </c>
    </row>
    <row r="71" spans="1:5" s="1" customFormat="1" ht="18" customHeight="1">
      <c r="A71" s="92">
        <v>35854</v>
      </c>
      <c r="B71" s="33"/>
      <c r="C71" s="135" t="s">
        <v>135</v>
      </c>
      <c r="D71" s="92">
        <v>8000</v>
      </c>
      <c r="E71" s="92">
        <v>22788</v>
      </c>
    </row>
    <row r="72" spans="1:5" s="1" customFormat="1" ht="18" customHeight="1">
      <c r="A72" s="92">
        <v>155771021</v>
      </c>
      <c r="B72" s="33"/>
      <c r="C72" s="135" t="s">
        <v>205</v>
      </c>
      <c r="D72" s="92">
        <v>151445000</v>
      </c>
      <c r="E72" s="92">
        <v>156849157</v>
      </c>
    </row>
    <row r="73" spans="1:5" s="1" customFormat="1" ht="18" customHeight="1">
      <c r="A73" s="92">
        <v>18787</v>
      </c>
      <c r="B73" s="33"/>
      <c r="C73" s="135" t="s">
        <v>106</v>
      </c>
      <c r="D73" s="92">
        <v>1000</v>
      </c>
      <c r="E73" s="92">
        <v>15825</v>
      </c>
    </row>
    <row r="74" spans="1:5" s="1" customFormat="1" ht="18" customHeight="1">
      <c r="A74" s="88" t="s">
        <v>163</v>
      </c>
      <c r="B74" s="33"/>
      <c r="C74" s="135" t="s">
        <v>204</v>
      </c>
      <c r="D74" s="88" t="s">
        <v>163</v>
      </c>
      <c r="E74" s="92">
        <v>402110</v>
      </c>
    </row>
    <row r="75" spans="1:5" s="1" customFormat="1" ht="18.75" customHeight="1">
      <c r="A75" s="129">
        <f>SUM(A70:A73)</f>
        <v>159363744</v>
      </c>
      <c r="B75" s="131"/>
      <c r="C75" s="130" t="s">
        <v>203</v>
      </c>
      <c r="D75" s="129">
        <f>SUM(D70:D74)</f>
        <v>152707000</v>
      </c>
      <c r="E75" s="129">
        <f>SUM(E70:E74)</f>
        <v>159989821</v>
      </c>
    </row>
    <row r="76" spans="1:5" s="1" customFormat="1" ht="18.75" customHeight="1">
      <c r="A76" s="134"/>
      <c r="B76" s="138" t="s">
        <v>16</v>
      </c>
      <c r="C76" s="137" t="s">
        <v>202</v>
      </c>
      <c r="D76" s="134"/>
      <c r="E76" s="134"/>
    </row>
    <row r="77" spans="1:5" s="1" customFormat="1" ht="17.25" customHeight="1">
      <c r="A77" s="92">
        <v>58683675</v>
      </c>
      <c r="B77" s="33"/>
      <c r="C77" s="135" t="s">
        <v>201</v>
      </c>
      <c r="D77" s="92">
        <v>56390000</v>
      </c>
      <c r="E77" s="92">
        <v>64169610</v>
      </c>
    </row>
    <row r="78" spans="1:5" s="1" customFormat="1" ht="17.25" customHeight="1">
      <c r="A78" s="92">
        <v>33969801</v>
      </c>
      <c r="B78" s="33"/>
      <c r="C78" s="135" t="s">
        <v>200</v>
      </c>
      <c r="D78" s="92">
        <v>31505000</v>
      </c>
      <c r="E78" s="92">
        <v>43986144</v>
      </c>
    </row>
    <row r="79" spans="1:5" s="1" customFormat="1" ht="17.25" customHeight="1">
      <c r="A79" s="92">
        <v>178484</v>
      </c>
      <c r="B79" s="33"/>
      <c r="C79" s="135" t="s">
        <v>199</v>
      </c>
      <c r="D79" s="92">
        <v>2500</v>
      </c>
      <c r="E79" s="92">
        <v>41799</v>
      </c>
    </row>
    <row r="80" spans="1:5" s="1" customFormat="1" ht="17.25" customHeight="1">
      <c r="A80" s="92">
        <v>11911697</v>
      </c>
      <c r="B80" s="33"/>
      <c r="C80" s="135" t="s">
        <v>198</v>
      </c>
      <c r="D80" s="92">
        <v>12513500</v>
      </c>
      <c r="E80" s="92">
        <v>15243996</v>
      </c>
    </row>
    <row r="81" spans="1:5" s="1" customFormat="1" ht="17.25" customHeight="1">
      <c r="A81" s="92">
        <v>13063436</v>
      </c>
      <c r="B81" s="146"/>
      <c r="C81" s="135" t="s">
        <v>139</v>
      </c>
      <c r="D81" s="92">
        <v>13691000</v>
      </c>
      <c r="E81" s="92">
        <v>14724531</v>
      </c>
    </row>
    <row r="82" spans="1:5" s="1" customFormat="1" ht="17.25" customHeight="1">
      <c r="A82" s="92">
        <v>1421796</v>
      </c>
      <c r="B82" s="146"/>
      <c r="C82" s="135" t="s">
        <v>112</v>
      </c>
      <c r="D82" s="92">
        <v>1006000</v>
      </c>
      <c r="E82" s="92">
        <v>1355022</v>
      </c>
    </row>
    <row r="83" spans="1:5" s="1" customFormat="1" ht="17.25" customHeight="1">
      <c r="A83" s="92">
        <v>51171994</v>
      </c>
      <c r="B83" s="146"/>
      <c r="C83" s="135" t="s">
        <v>197</v>
      </c>
      <c r="D83" s="92">
        <v>61100000</v>
      </c>
      <c r="E83" s="92">
        <v>50459377</v>
      </c>
    </row>
    <row r="84" spans="1:5" s="1" customFormat="1" ht="19.5" customHeight="1">
      <c r="A84" s="129">
        <f>SUM(A77:A83)</f>
        <v>170400883</v>
      </c>
      <c r="B84" s="160"/>
      <c r="C84" s="130" t="s">
        <v>196</v>
      </c>
      <c r="D84" s="129">
        <f>SUM(D77:D83)</f>
        <v>176208000</v>
      </c>
      <c r="E84" s="129">
        <f>SUM(E77:E83)</f>
        <v>189980479</v>
      </c>
    </row>
    <row r="85" spans="1:5" s="1" customFormat="1" ht="19.5" customHeight="1">
      <c r="A85" s="159"/>
      <c r="B85" s="158"/>
      <c r="C85" s="158"/>
      <c r="D85" s="158"/>
      <c r="E85" s="158"/>
    </row>
    <row r="86" spans="2:5" s="1" customFormat="1" ht="12.75" customHeight="1">
      <c r="B86" s="109"/>
      <c r="C86" s="127" t="s">
        <v>195</v>
      </c>
      <c r="D86" s="109"/>
      <c r="E86" s="109"/>
    </row>
    <row r="87" spans="1:5" s="1" customFormat="1" ht="12.75" customHeight="1">
      <c r="A87"/>
      <c r="B87"/>
      <c r="C87"/>
      <c r="D87"/>
      <c r="E87"/>
    </row>
    <row r="88" s="1" customFormat="1" ht="16.5" customHeight="1"/>
    <row r="89" spans="1:5" s="1" customFormat="1" ht="12.75" customHeight="1">
      <c r="A89"/>
      <c r="B89"/>
      <c r="C89"/>
      <c r="D89"/>
      <c r="E89"/>
    </row>
    <row r="90" spans="1:5" s="1" customFormat="1" ht="11.25" customHeight="1" hidden="1">
      <c r="A90"/>
      <c r="B90"/>
      <c r="C90"/>
      <c r="D90"/>
      <c r="E90"/>
    </row>
    <row r="91" spans="1:5" s="1" customFormat="1" ht="11.25" customHeight="1">
      <c r="A91"/>
      <c r="B91"/>
      <c r="C91"/>
      <c r="D91"/>
      <c r="E91"/>
    </row>
    <row r="92" spans="1:5" s="1" customFormat="1" ht="16.5" customHeight="1">
      <c r="A92" s="157" t="s">
        <v>194</v>
      </c>
      <c r="B92" s="157"/>
      <c r="C92" s="157"/>
      <c r="D92" s="157"/>
      <c r="E92" s="157"/>
    </row>
    <row r="93" spans="1:5" s="1" customFormat="1" ht="16.5" customHeight="1">
      <c r="A93" s="126" t="s">
        <v>193</v>
      </c>
      <c r="B93" s="156"/>
      <c r="C93" s="156"/>
      <c r="D93" s="156"/>
      <c r="E93" s="156"/>
    </row>
    <row r="94" spans="1:5" s="1" customFormat="1" ht="16.5" customHeight="1">
      <c r="A94" s="126" t="s">
        <v>192</v>
      </c>
      <c r="B94" s="156"/>
      <c r="C94" s="156"/>
      <c r="D94" s="156"/>
      <c r="E94" s="156"/>
    </row>
    <row r="95" spans="1:5" s="1" customFormat="1" ht="16.5" customHeight="1">
      <c r="A95" s="126" t="s">
        <v>191</v>
      </c>
      <c r="B95" s="156"/>
      <c r="C95" s="156"/>
      <c r="D95" s="156"/>
      <c r="E95" s="156"/>
    </row>
    <row r="96" spans="1:5" s="1" customFormat="1" ht="16.5" customHeight="1">
      <c r="A96" s="109"/>
      <c r="B96" s="155"/>
      <c r="C96" s="109"/>
      <c r="D96" s="109"/>
      <c r="E96" s="108" t="s">
        <v>125</v>
      </c>
    </row>
    <row r="97" spans="1:5" s="1" customFormat="1" ht="18.75" customHeight="1">
      <c r="A97" s="107" t="s">
        <v>190</v>
      </c>
      <c r="B97" s="154"/>
      <c r="C97" s="153"/>
      <c r="D97" s="152" t="s">
        <v>78</v>
      </c>
      <c r="E97" s="151"/>
    </row>
    <row r="98" spans="1:5" s="1" customFormat="1" ht="18.75" customHeight="1">
      <c r="A98" s="104" t="s">
        <v>42</v>
      </c>
      <c r="B98" s="150" t="s">
        <v>3</v>
      </c>
      <c r="C98" s="149"/>
      <c r="D98" s="102" t="s">
        <v>4</v>
      </c>
      <c r="E98" s="102" t="s">
        <v>190</v>
      </c>
    </row>
    <row r="99" spans="1:5" ht="18.75" customHeight="1">
      <c r="A99" s="104">
        <v>2013</v>
      </c>
      <c r="B99" s="148"/>
      <c r="C99" s="147"/>
      <c r="D99" s="99"/>
      <c r="E99" s="99"/>
    </row>
    <row r="100" spans="1:5" ht="18.75" customHeight="1">
      <c r="A100" s="139"/>
      <c r="B100" s="138" t="s">
        <v>47</v>
      </c>
      <c r="C100" s="137" t="s">
        <v>189</v>
      </c>
      <c r="D100" s="139"/>
      <c r="E100" s="139"/>
    </row>
    <row r="101" spans="1:5" ht="13.5" customHeight="1">
      <c r="A101" s="92">
        <v>643713</v>
      </c>
      <c r="B101" s="33"/>
      <c r="C101" s="135" t="s">
        <v>152</v>
      </c>
      <c r="D101" s="92">
        <v>564000</v>
      </c>
      <c r="E101" s="92">
        <v>661896</v>
      </c>
    </row>
    <row r="102" spans="1:5" ht="13.5" customHeight="1">
      <c r="A102" s="92">
        <v>5186</v>
      </c>
      <c r="B102" s="33"/>
      <c r="C102" s="135" t="s">
        <v>188</v>
      </c>
      <c r="D102" s="88" t="s">
        <v>163</v>
      </c>
      <c r="E102" s="92">
        <v>345</v>
      </c>
    </row>
    <row r="103" spans="1:5" ht="13.5" customHeight="1">
      <c r="A103" s="92">
        <v>417215</v>
      </c>
      <c r="B103" s="33"/>
      <c r="C103" s="135" t="s">
        <v>187</v>
      </c>
      <c r="D103" s="92">
        <v>390000</v>
      </c>
      <c r="E103" s="92">
        <v>693225</v>
      </c>
    </row>
    <row r="104" spans="1:5" ht="13.5" customHeight="1">
      <c r="A104" s="92">
        <v>443294</v>
      </c>
      <c r="B104" s="33"/>
      <c r="C104" s="135" t="s">
        <v>131</v>
      </c>
      <c r="D104" s="92">
        <v>410000</v>
      </c>
      <c r="E104" s="92">
        <v>444060</v>
      </c>
    </row>
    <row r="105" spans="1:5" ht="13.5" customHeight="1">
      <c r="A105" s="92">
        <v>233521</v>
      </c>
      <c r="B105" s="33"/>
      <c r="C105" s="135" t="s">
        <v>122</v>
      </c>
      <c r="D105" s="92">
        <v>225000</v>
      </c>
      <c r="E105" s="92">
        <v>612597</v>
      </c>
    </row>
    <row r="106" spans="1:5" ht="13.5" customHeight="1">
      <c r="A106" s="92">
        <v>13000</v>
      </c>
      <c r="B106" s="33"/>
      <c r="C106" s="135" t="s">
        <v>186</v>
      </c>
      <c r="D106" s="88" t="s">
        <v>163</v>
      </c>
      <c r="E106" s="88" t="s">
        <v>163</v>
      </c>
    </row>
    <row r="107" spans="1:5" ht="13.5" customHeight="1">
      <c r="A107" s="92">
        <v>184356</v>
      </c>
      <c r="B107" s="33"/>
      <c r="C107" s="135" t="s">
        <v>118</v>
      </c>
      <c r="D107" s="92">
        <v>218000</v>
      </c>
      <c r="E107" s="92">
        <v>242377</v>
      </c>
    </row>
    <row r="108" spans="1:5" ht="13.5" customHeight="1">
      <c r="A108" s="92">
        <v>585893</v>
      </c>
      <c r="B108" s="33"/>
      <c r="C108" s="135" t="s">
        <v>109</v>
      </c>
      <c r="D108" s="92">
        <v>388000</v>
      </c>
      <c r="E108" s="92">
        <v>765818</v>
      </c>
    </row>
    <row r="109" spans="1:5" ht="20.25" customHeight="1">
      <c r="A109" s="134">
        <f>SUM(A101:A108)</f>
        <v>2526178</v>
      </c>
      <c r="B109" s="131"/>
      <c r="C109" s="133" t="s">
        <v>185</v>
      </c>
      <c r="D109" s="134">
        <f>SUM(D101:D108)</f>
        <v>2195000</v>
      </c>
      <c r="E109" s="134">
        <f>SUM(E101:E108)</f>
        <v>3420318</v>
      </c>
    </row>
    <row r="110" spans="1:5" ht="19.5" customHeight="1">
      <c r="A110" s="134"/>
      <c r="B110" s="138" t="s">
        <v>17</v>
      </c>
      <c r="C110" s="137" t="s">
        <v>184</v>
      </c>
      <c r="D110" s="134"/>
      <c r="E110" s="134"/>
    </row>
    <row r="111" spans="1:5" ht="15" customHeight="1">
      <c r="A111" s="92">
        <v>14950705</v>
      </c>
      <c r="B111" s="33"/>
      <c r="C111" s="135" t="s">
        <v>183</v>
      </c>
      <c r="D111" s="92">
        <v>4191000</v>
      </c>
      <c r="E111" s="92">
        <v>10105020</v>
      </c>
    </row>
    <row r="112" spans="1:5" ht="15" customHeight="1">
      <c r="A112" s="92">
        <v>4041492</v>
      </c>
      <c r="B112" s="146"/>
      <c r="C112" s="135" t="s">
        <v>97</v>
      </c>
      <c r="D112" s="88" t="s">
        <v>163</v>
      </c>
      <c r="E112" s="92">
        <v>34573826</v>
      </c>
    </row>
    <row r="113" spans="1:5" ht="20.25" customHeight="1">
      <c r="A113" s="129">
        <f>SUM(A111:A112)</f>
        <v>18992197</v>
      </c>
      <c r="B113" s="131"/>
      <c r="C113" s="130" t="s">
        <v>182</v>
      </c>
      <c r="D113" s="129">
        <f>SUM(D111:D111)</f>
        <v>4191000</v>
      </c>
      <c r="E113" s="129">
        <f>SUM(E111:E112)</f>
        <v>44678846</v>
      </c>
    </row>
    <row r="114" spans="1:5" ht="20.25" customHeight="1">
      <c r="A114" s="134"/>
      <c r="B114" s="145" t="s">
        <v>19</v>
      </c>
      <c r="C114" s="137" t="s">
        <v>181</v>
      </c>
      <c r="D114" s="134"/>
      <c r="E114" s="134"/>
    </row>
    <row r="115" spans="1:5" ht="15.75" customHeight="1">
      <c r="A115" s="92">
        <v>5601186</v>
      </c>
      <c r="B115" s="33"/>
      <c r="C115" s="135" t="s">
        <v>180</v>
      </c>
      <c r="D115" s="92">
        <v>5390000</v>
      </c>
      <c r="E115" s="92">
        <v>8558001</v>
      </c>
    </row>
    <row r="116" spans="1:5" ht="19.5" customHeight="1">
      <c r="A116" s="129">
        <f>SUM(A115:A115)</f>
        <v>5601186</v>
      </c>
      <c r="B116" s="131"/>
      <c r="C116" s="130" t="s">
        <v>179</v>
      </c>
      <c r="D116" s="129">
        <f>SUM(D115:D115)</f>
        <v>5390000</v>
      </c>
      <c r="E116" s="134">
        <f>SUM(E115:E115)</f>
        <v>8558001</v>
      </c>
    </row>
    <row r="117" spans="1:5" ht="15" customHeight="1">
      <c r="A117" s="144"/>
      <c r="B117" s="138" t="s">
        <v>20</v>
      </c>
      <c r="C117" s="137" t="s">
        <v>178</v>
      </c>
      <c r="D117" s="132"/>
      <c r="E117" s="134"/>
    </row>
    <row r="118" spans="1:5" ht="15" customHeight="1">
      <c r="A118" s="88" t="s">
        <v>163</v>
      </c>
      <c r="B118" s="138"/>
      <c r="C118" s="135" t="s">
        <v>177</v>
      </c>
      <c r="D118" s="88" t="s">
        <v>163</v>
      </c>
      <c r="E118" s="92">
        <v>5594</v>
      </c>
    </row>
    <row r="119" spans="1:5" ht="18.75" customHeight="1">
      <c r="A119" s="129"/>
      <c r="B119" s="143"/>
      <c r="C119" s="142" t="s">
        <v>176</v>
      </c>
      <c r="D119" s="141"/>
      <c r="E119" s="129">
        <f>SUM(E118)</f>
        <v>5594</v>
      </c>
    </row>
    <row r="120" spans="1:5" ht="18.75" customHeight="1">
      <c r="A120" s="92"/>
      <c r="B120" s="138" t="s">
        <v>22</v>
      </c>
      <c r="C120" s="140" t="s">
        <v>175</v>
      </c>
      <c r="D120" s="88"/>
      <c r="E120" s="92"/>
    </row>
    <row r="121" spans="1:5" ht="13.5" customHeight="1">
      <c r="A121" s="92">
        <v>19389318</v>
      </c>
      <c r="B121" s="138"/>
      <c r="C121" s="135" t="s">
        <v>174</v>
      </c>
      <c r="D121" s="92">
        <v>18566370</v>
      </c>
      <c r="E121" s="92">
        <v>16025574</v>
      </c>
    </row>
    <row r="122" spans="1:5" ht="13.5" customHeight="1">
      <c r="A122" s="92">
        <v>36947</v>
      </c>
      <c r="B122" s="138"/>
      <c r="C122" s="135" t="s">
        <v>173</v>
      </c>
      <c r="D122" s="92">
        <v>86630</v>
      </c>
      <c r="E122" s="92">
        <v>30367</v>
      </c>
    </row>
    <row r="123" spans="1:5" ht="13.5" customHeight="1">
      <c r="A123" s="92">
        <v>98691923</v>
      </c>
      <c r="B123" s="138"/>
      <c r="C123" s="135" t="s">
        <v>172</v>
      </c>
      <c r="D123" s="92">
        <v>97000000</v>
      </c>
      <c r="E123" s="92">
        <v>55991996</v>
      </c>
    </row>
    <row r="124" spans="1:5" ht="13.5" customHeight="1">
      <c r="A124" s="92">
        <v>41495112</v>
      </c>
      <c r="B124" s="138"/>
      <c r="C124" s="135" t="s">
        <v>103</v>
      </c>
      <c r="D124" s="92">
        <v>48885000</v>
      </c>
      <c r="E124" s="92">
        <v>27532907</v>
      </c>
    </row>
    <row r="125" spans="1:5" ht="20.25" customHeight="1">
      <c r="A125" s="129">
        <f>SUM(A121:A124)</f>
        <v>159613300</v>
      </c>
      <c r="B125" s="131"/>
      <c r="C125" s="130" t="s">
        <v>171</v>
      </c>
      <c r="D125" s="129">
        <f>SUM(D121:D124)</f>
        <v>164538000</v>
      </c>
      <c r="E125" s="129">
        <f>SUM(E121:E124)</f>
        <v>99580844</v>
      </c>
    </row>
    <row r="126" spans="1:5" ht="19.5" customHeight="1">
      <c r="A126" s="139"/>
      <c r="B126" s="138" t="s">
        <v>24</v>
      </c>
      <c r="C126" s="137" t="s">
        <v>170</v>
      </c>
      <c r="D126" s="139"/>
      <c r="E126" s="139"/>
    </row>
    <row r="127" spans="1:5" ht="14.25" customHeight="1">
      <c r="A127" s="92">
        <v>27629195</v>
      </c>
      <c r="B127" s="33"/>
      <c r="C127" s="135" t="s">
        <v>151</v>
      </c>
      <c r="D127" s="92">
        <v>37546000</v>
      </c>
      <c r="E127" s="92">
        <v>33833532</v>
      </c>
    </row>
    <row r="128" spans="1:5" ht="14.25" customHeight="1">
      <c r="A128" s="92">
        <v>54792</v>
      </c>
      <c r="B128" s="33"/>
      <c r="C128" s="135" t="s">
        <v>123</v>
      </c>
      <c r="D128" s="92">
        <v>40000</v>
      </c>
      <c r="E128" s="92">
        <v>45197</v>
      </c>
    </row>
    <row r="129" spans="1:5" ht="14.25" customHeight="1">
      <c r="A129" s="92">
        <v>9863776</v>
      </c>
      <c r="B129" s="33"/>
      <c r="C129" s="135" t="s">
        <v>117</v>
      </c>
      <c r="D129" s="92">
        <v>9971000</v>
      </c>
      <c r="E129" s="92">
        <v>12021574</v>
      </c>
    </row>
    <row r="130" spans="1:5" ht="14.25" customHeight="1">
      <c r="A130" s="88" t="s">
        <v>163</v>
      </c>
      <c r="B130" s="33"/>
      <c r="C130" s="135" t="s">
        <v>107</v>
      </c>
      <c r="D130" s="92">
        <v>168000</v>
      </c>
      <c r="E130" s="92">
        <v>629938</v>
      </c>
    </row>
    <row r="131" spans="1:5" ht="14.25" customHeight="1">
      <c r="A131" s="88" t="s">
        <v>163</v>
      </c>
      <c r="B131" s="33"/>
      <c r="C131" s="135" t="s">
        <v>101</v>
      </c>
      <c r="D131" s="88" t="s">
        <v>163</v>
      </c>
      <c r="E131" s="92">
        <v>103630</v>
      </c>
    </row>
    <row r="132" spans="1:5" ht="18.75" customHeight="1">
      <c r="A132" s="129">
        <f>SUM(A127:A130)</f>
        <v>37547763</v>
      </c>
      <c r="B132" s="131"/>
      <c r="C132" s="130" t="s">
        <v>169</v>
      </c>
      <c r="D132" s="129">
        <f>SUM(D127:D130)</f>
        <v>47725000</v>
      </c>
      <c r="E132" s="129">
        <f>SUM(E127:E131)</f>
        <v>46633871</v>
      </c>
    </row>
    <row r="133" spans="1:5" ht="15" customHeight="1">
      <c r="A133" s="134"/>
      <c r="B133" s="138" t="s">
        <v>25</v>
      </c>
      <c r="C133" s="137" t="s">
        <v>168</v>
      </c>
      <c r="D133" s="134"/>
      <c r="E133" s="134"/>
    </row>
    <row r="134" spans="1:5" ht="15" customHeight="1">
      <c r="A134" s="92"/>
      <c r="B134" s="136"/>
      <c r="C134" s="135" t="s">
        <v>96</v>
      </c>
      <c r="D134" s="92"/>
      <c r="E134" s="92"/>
    </row>
    <row r="135" spans="1:5" ht="14.25" customHeight="1">
      <c r="A135" s="92">
        <v>560648679</v>
      </c>
      <c r="B135" s="33"/>
      <c r="C135" s="135" t="s">
        <v>167</v>
      </c>
      <c r="D135" s="92">
        <v>523780000</v>
      </c>
      <c r="E135" s="92">
        <v>477881980</v>
      </c>
    </row>
    <row r="136" spans="1:5" ht="14.25" customHeight="1">
      <c r="A136" s="92">
        <v>1154</v>
      </c>
      <c r="B136" s="33"/>
      <c r="C136" s="135" t="s">
        <v>166</v>
      </c>
      <c r="D136" s="88" t="s">
        <v>163</v>
      </c>
      <c r="E136" s="88" t="s">
        <v>163</v>
      </c>
    </row>
    <row r="137" spans="1:5" ht="14.25" customHeight="1">
      <c r="A137" s="92">
        <v>14924784</v>
      </c>
      <c r="B137" s="33"/>
      <c r="C137" s="135" t="s">
        <v>165</v>
      </c>
      <c r="D137" s="88" t="s">
        <v>163</v>
      </c>
      <c r="E137" s="92">
        <v>8676595</v>
      </c>
    </row>
    <row r="138" spans="1:5" ht="14.25" customHeight="1">
      <c r="A138" s="134">
        <f>SUM(A135:A137)</f>
        <v>575574617</v>
      </c>
      <c r="B138" s="131"/>
      <c r="C138" s="133" t="s">
        <v>164</v>
      </c>
      <c r="D138" s="129">
        <f>SUM(D134:D136)</f>
        <v>523780000</v>
      </c>
      <c r="E138" s="134">
        <f>SUM(E135:E137)</f>
        <v>486558575</v>
      </c>
    </row>
    <row r="139" spans="1:5" ht="16.5" customHeight="1">
      <c r="A139" s="132" t="s">
        <v>163</v>
      </c>
      <c r="B139" s="33"/>
      <c r="C139" s="133" t="s">
        <v>90</v>
      </c>
      <c r="D139" s="92">
        <v>48810000</v>
      </c>
      <c r="E139" s="132" t="s">
        <v>163</v>
      </c>
    </row>
    <row r="140" spans="1:5" ht="17.25" customHeight="1">
      <c r="A140" s="129">
        <f>SUM(A24+A37+A65+A68+A75+A84+A109+A113+A116+A125+A132+A138+A27)</f>
        <v>1931059623</v>
      </c>
      <c r="B140" s="131"/>
      <c r="C140" s="130" t="s">
        <v>88</v>
      </c>
      <c r="D140" s="129">
        <f>SUM(D24+D37+D65+D68+D75+D84+D109+D113+D116+D125+D132+D138+D27+D139)</f>
        <v>2000000000</v>
      </c>
      <c r="E140" s="129">
        <f>SUM(E24+E37+E65+E68+E75+E84+E109+E113+E116+E125+E132+E138+E27+E119)</f>
        <v>1983711249</v>
      </c>
    </row>
    <row r="141" spans="1:5" ht="15" customHeight="1">
      <c r="A141" s="128" t="s">
        <v>162</v>
      </c>
      <c r="B141" s="128"/>
      <c r="C141" s="128"/>
      <c r="D141" s="128"/>
      <c r="E141" s="128"/>
    </row>
    <row r="142" spans="2:5" s="1" customFormat="1" ht="16.5" customHeight="1">
      <c r="B142" s="109"/>
      <c r="C142" s="127"/>
      <c r="D142" s="109"/>
      <c r="E142" s="109"/>
    </row>
    <row r="155" ht="19.5" customHeight="1"/>
    <row r="156" ht="18.75" customHeight="1"/>
    <row r="157" ht="19.5" customHeight="1"/>
    <row r="158" ht="19.5" customHeight="1"/>
    <row r="159" ht="20.25" customHeight="1"/>
    <row r="160" ht="19.5" customHeight="1"/>
    <row r="161" ht="19.5" customHeight="1"/>
    <row r="162" ht="19.5" customHeight="1"/>
    <row r="163" ht="19.5" customHeight="1"/>
    <row r="164" ht="20.25" customHeight="1"/>
    <row r="165" ht="20.25" customHeight="1"/>
    <row r="166" ht="20.25" customHeight="1"/>
  </sheetData>
  <sheetProtection/>
  <mergeCells count="11">
    <mergeCell ref="D50:D51"/>
    <mergeCell ref="E50:E51"/>
    <mergeCell ref="A85:E85"/>
    <mergeCell ref="A141:E141"/>
    <mergeCell ref="D98:D99"/>
    <mergeCell ref="E98:E99"/>
    <mergeCell ref="A2:E2"/>
    <mergeCell ref="A44:E44"/>
    <mergeCell ref="A92:E92"/>
    <mergeCell ref="D8:D9"/>
    <mergeCell ref="E8:E9"/>
  </mergeCells>
  <printOptions horizontalCentered="1"/>
  <pageMargins left="0" right="0.35433070866141736" top="0.1968503937007874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6"/>
  <sheetViews>
    <sheetView showGridLines="0" rightToLeft="1" zoomScalePageLayoutView="0" workbookViewId="0" topLeftCell="A1">
      <selection activeCell="H31" sqref="H31"/>
    </sheetView>
  </sheetViews>
  <sheetFormatPr defaultColWidth="9.140625" defaultRowHeight="12.75"/>
  <cols>
    <col min="1" max="1" width="14.00390625" style="0" customWidth="1"/>
    <col min="2" max="2" width="38.00390625" style="0" customWidth="1"/>
    <col min="3" max="3" width="13.8515625" style="0" customWidth="1"/>
    <col min="4" max="4" width="13.7109375" style="0" customWidth="1"/>
  </cols>
  <sheetData>
    <row r="2" spans="1:4" s="1" customFormat="1" ht="17.25" customHeight="1">
      <c r="A2" s="84" t="s">
        <v>272</v>
      </c>
      <c r="B2" s="84"/>
      <c r="C2" s="84"/>
      <c r="D2" s="84"/>
    </row>
    <row r="3" spans="1:4" s="1" customFormat="1" ht="18" customHeight="1">
      <c r="A3" s="126" t="s">
        <v>271</v>
      </c>
      <c r="B3" s="156"/>
      <c r="C3" s="156"/>
      <c r="D3" s="156"/>
    </row>
    <row r="4" spans="1:4" s="1" customFormat="1" ht="15" customHeight="1">
      <c r="A4" s="126" t="s">
        <v>270</v>
      </c>
      <c r="B4" s="156"/>
      <c r="C4" s="156"/>
      <c r="D4" s="156"/>
    </row>
    <row r="5" spans="1:4" s="1" customFormat="1" ht="14.25" customHeight="1">
      <c r="A5" s="109"/>
      <c r="B5" s="109"/>
      <c r="C5" s="109"/>
      <c r="D5" s="163" t="s">
        <v>125</v>
      </c>
    </row>
    <row r="6" spans="1:4" s="1" customFormat="1" ht="18.75" customHeight="1">
      <c r="A6" s="196" t="s">
        <v>2</v>
      </c>
      <c r="B6" s="195"/>
      <c r="C6" s="194" t="s">
        <v>78</v>
      </c>
      <c r="D6" s="193"/>
    </row>
    <row r="7" spans="1:4" s="1" customFormat="1" ht="18" customHeight="1">
      <c r="A7" s="192" t="s">
        <v>42</v>
      </c>
      <c r="B7" s="103" t="s">
        <v>3</v>
      </c>
      <c r="C7" s="191" t="s">
        <v>4</v>
      </c>
      <c r="D7" s="191" t="s">
        <v>190</v>
      </c>
    </row>
    <row r="8" spans="1:4" s="1" customFormat="1" ht="15" customHeight="1">
      <c r="A8" s="190">
        <v>2013</v>
      </c>
      <c r="B8" s="189"/>
      <c r="C8" s="188"/>
      <c r="D8" s="188"/>
    </row>
    <row r="9" spans="1:4" ht="20.25" customHeight="1">
      <c r="A9" s="185"/>
      <c r="B9" s="187" t="s">
        <v>269</v>
      </c>
      <c r="C9" s="186"/>
      <c r="D9" s="185"/>
    </row>
    <row r="10" spans="1:4" s="1" customFormat="1" ht="15.75" customHeight="1">
      <c r="A10" s="176">
        <v>394244413</v>
      </c>
      <c r="B10" s="121" t="s">
        <v>268</v>
      </c>
      <c r="C10" s="175">
        <v>400000000</v>
      </c>
      <c r="D10" s="176">
        <v>448018343</v>
      </c>
    </row>
    <row r="11" spans="1:4" s="1" customFormat="1" ht="15.75" customHeight="1">
      <c r="A11" s="174">
        <v>154526189</v>
      </c>
      <c r="B11" s="121" t="s">
        <v>267</v>
      </c>
      <c r="C11" s="175">
        <v>150000000</v>
      </c>
      <c r="D11" s="174">
        <v>156000288</v>
      </c>
    </row>
    <row r="12" spans="1:4" s="1" customFormat="1" ht="15.75" customHeight="1">
      <c r="A12" s="176">
        <v>24445047</v>
      </c>
      <c r="B12" s="121" t="s">
        <v>266</v>
      </c>
      <c r="C12" s="184">
        <v>23000000</v>
      </c>
      <c r="D12" s="176">
        <v>27553788</v>
      </c>
    </row>
    <row r="13" spans="1:4" s="1" customFormat="1" ht="15.75" customHeight="1">
      <c r="A13" s="176">
        <v>28362668</v>
      </c>
      <c r="B13" s="121" t="s">
        <v>265</v>
      </c>
      <c r="C13" s="175">
        <v>26000000</v>
      </c>
      <c r="D13" s="176">
        <v>39520489</v>
      </c>
    </row>
    <row r="14" spans="1:4" s="1" customFormat="1" ht="15.75" customHeight="1">
      <c r="A14" s="176">
        <v>11981002</v>
      </c>
      <c r="B14" s="121" t="s">
        <v>264</v>
      </c>
      <c r="C14" s="175">
        <v>13000000</v>
      </c>
      <c r="D14" s="176">
        <v>10258673</v>
      </c>
    </row>
    <row r="15" spans="1:4" s="1" customFormat="1" ht="15.75" customHeight="1">
      <c r="A15" s="176">
        <v>43606939</v>
      </c>
      <c r="B15" s="121" t="s">
        <v>263</v>
      </c>
      <c r="C15" s="175">
        <v>45000000</v>
      </c>
      <c r="D15" s="176">
        <v>50417137</v>
      </c>
    </row>
    <row r="16" spans="1:4" s="1" customFormat="1" ht="15.75" customHeight="1">
      <c r="A16" s="176">
        <v>25316151</v>
      </c>
      <c r="B16" s="121" t="s">
        <v>262</v>
      </c>
      <c r="C16" s="184">
        <v>22000000</v>
      </c>
      <c r="D16" s="176">
        <v>27948691</v>
      </c>
    </row>
    <row r="17" spans="1:4" s="1" customFormat="1" ht="15.75" customHeight="1">
      <c r="A17" s="176">
        <v>24274126</v>
      </c>
      <c r="B17" s="121" t="s">
        <v>261</v>
      </c>
      <c r="C17" s="184">
        <v>25000000</v>
      </c>
      <c r="D17" s="176">
        <v>17998473</v>
      </c>
    </row>
    <row r="18" spans="1:4" s="1" customFormat="1" ht="15.75" customHeight="1">
      <c r="A18" s="176">
        <v>19062371</v>
      </c>
      <c r="B18" s="121" t="s">
        <v>260</v>
      </c>
      <c r="C18" s="175">
        <v>24000000</v>
      </c>
      <c r="D18" s="176">
        <v>25970269</v>
      </c>
    </row>
    <row r="19" spans="1:4" s="1" customFormat="1" ht="15.75" customHeight="1">
      <c r="A19" s="179" t="s">
        <v>252</v>
      </c>
      <c r="B19" s="121" t="s">
        <v>259</v>
      </c>
      <c r="C19" s="175">
        <v>40000000</v>
      </c>
      <c r="D19" s="179" t="s">
        <v>252</v>
      </c>
    </row>
    <row r="20" spans="1:4" s="1" customFormat="1" ht="15.75" customHeight="1">
      <c r="A20" s="176">
        <v>217300590</v>
      </c>
      <c r="B20" s="121" t="s">
        <v>258</v>
      </c>
      <c r="C20" s="175">
        <v>270000000</v>
      </c>
      <c r="D20" s="176">
        <v>279189562</v>
      </c>
    </row>
    <row r="21" spans="1:4" s="1" customFormat="1" ht="15.75" customHeight="1">
      <c r="A21" s="172">
        <f>SUM(A9:A20)</f>
        <v>943119496</v>
      </c>
      <c r="B21" s="183" t="s">
        <v>257</v>
      </c>
      <c r="C21" s="170">
        <f>SUM(C9:C20)</f>
        <v>1038000000</v>
      </c>
      <c r="D21" s="172">
        <f>SUM(D9:D20)</f>
        <v>1082875713</v>
      </c>
    </row>
    <row r="22" spans="1:4" s="1" customFormat="1" ht="15.75" customHeight="1">
      <c r="A22" s="180"/>
      <c r="B22" s="182" t="s">
        <v>256</v>
      </c>
      <c r="C22" s="181"/>
      <c r="D22" s="180"/>
    </row>
    <row r="23" spans="1:4" s="1" customFormat="1" ht="15.75" customHeight="1">
      <c r="A23" s="176">
        <v>63028848</v>
      </c>
      <c r="B23" s="177" t="s">
        <v>255</v>
      </c>
      <c r="C23" s="175">
        <v>72000000</v>
      </c>
      <c r="D23" s="176">
        <v>62826076</v>
      </c>
    </row>
    <row r="24" spans="1:4" s="1" customFormat="1" ht="15.75" customHeight="1">
      <c r="A24" s="176">
        <v>278694</v>
      </c>
      <c r="B24" s="177" t="s">
        <v>254</v>
      </c>
      <c r="C24" s="175">
        <v>500000</v>
      </c>
      <c r="D24" s="176">
        <v>315607</v>
      </c>
    </row>
    <row r="25" spans="1:4" s="1" customFormat="1" ht="15.75" customHeight="1">
      <c r="A25" s="176">
        <v>26861</v>
      </c>
      <c r="B25" s="177" t="s">
        <v>253</v>
      </c>
      <c r="C25" s="179" t="s">
        <v>252</v>
      </c>
      <c r="D25" s="179" t="s">
        <v>252</v>
      </c>
    </row>
    <row r="26" spans="1:4" s="1" customFormat="1" ht="15.75" customHeight="1">
      <c r="A26" s="176">
        <v>33613123</v>
      </c>
      <c r="B26" s="177" t="s">
        <v>251</v>
      </c>
      <c r="C26" s="175">
        <v>40000000</v>
      </c>
      <c r="D26" s="176">
        <v>23436243</v>
      </c>
    </row>
    <row r="27" spans="1:4" s="1" customFormat="1" ht="15.75" customHeight="1">
      <c r="A27" s="176">
        <v>340478</v>
      </c>
      <c r="B27" s="177" t="s">
        <v>250</v>
      </c>
      <c r="C27" s="175">
        <v>350000</v>
      </c>
      <c r="D27" s="176">
        <v>333369</v>
      </c>
    </row>
    <row r="28" spans="1:4" s="1" customFormat="1" ht="15.75" customHeight="1">
      <c r="A28" s="176">
        <v>88400139</v>
      </c>
      <c r="B28" s="121" t="s">
        <v>249</v>
      </c>
      <c r="C28" s="175">
        <v>45000000</v>
      </c>
      <c r="D28" s="176">
        <v>47989366</v>
      </c>
    </row>
    <row r="29" spans="1:4" s="1" customFormat="1" ht="15.75" customHeight="1">
      <c r="A29" s="174">
        <v>10234284</v>
      </c>
      <c r="B29" s="121" t="s">
        <v>248</v>
      </c>
      <c r="C29" s="175">
        <v>12000000</v>
      </c>
      <c r="D29" s="174">
        <v>8002630</v>
      </c>
    </row>
    <row r="30" spans="1:4" s="1" customFormat="1" ht="15.75" customHeight="1">
      <c r="A30" s="176">
        <v>11583320</v>
      </c>
      <c r="B30" s="177" t="s">
        <v>247</v>
      </c>
      <c r="C30" s="175">
        <v>11500000</v>
      </c>
      <c r="D30" s="176">
        <v>11627947</v>
      </c>
    </row>
    <row r="31" spans="1:4" s="1" customFormat="1" ht="15.75" customHeight="1">
      <c r="A31" s="176">
        <v>555986784</v>
      </c>
      <c r="B31" s="178" t="s">
        <v>246</v>
      </c>
      <c r="C31" s="175">
        <v>513000000</v>
      </c>
      <c r="D31" s="176">
        <v>474073234</v>
      </c>
    </row>
    <row r="32" spans="1:4" s="1" customFormat="1" ht="15.75" customHeight="1">
      <c r="A32" s="176">
        <v>27805044</v>
      </c>
      <c r="B32" s="177" t="s">
        <v>245</v>
      </c>
      <c r="C32" s="175">
        <v>23000000</v>
      </c>
      <c r="D32" s="176">
        <v>20466606</v>
      </c>
    </row>
    <row r="33" spans="1:4" s="1" customFormat="1" ht="15.75" customHeight="1">
      <c r="A33" s="176">
        <v>21611577</v>
      </c>
      <c r="B33" s="177" t="s">
        <v>244</v>
      </c>
      <c r="C33" s="175">
        <v>26000000</v>
      </c>
      <c r="D33" s="176">
        <v>22215146</v>
      </c>
    </row>
    <row r="34" spans="1:4" s="1" customFormat="1" ht="15.75" customHeight="1">
      <c r="A34" s="176">
        <v>35077595</v>
      </c>
      <c r="B34" s="177" t="s">
        <v>243</v>
      </c>
      <c r="C34" s="175">
        <v>41000000</v>
      </c>
      <c r="D34" s="176">
        <v>37658494</v>
      </c>
    </row>
    <row r="35" spans="1:4" s="1" customFormat="1" ht="15.75" customHeight="1">
      <c r="A35" s="176">
        <v>59509924</v>
      </c>
      <c r="B35" s="177" t="s">
        <v>242</v>
      </c>
      <c r="C35" s="175">
        <v>58000000</v>
      </c>
      <c r="D35" s="176">
        <v>79446707</v>
      </c>
    </row>
    <row r="36" spans="1:4" s="1" customFormat="1" ht="15.75" customHeight="1">
      <c r="A36" s="176">
        <v>7183451</v>
      </c>
      <c r="B36" s="177" t="s">
        <v>241</v>
      </c>
      <c r="C36" s="175">
        <v>13000000</v>
      </c>
      <c r="D36" s="176">
        <v>8570870</v>
      </c>
    </row>
    <row r="37" spans="1:4" s="1" customFormat="1" ht="15.75" customHeight="1">
      <c r="A37" s="176">
        <v>119018</v>
      </c>
      <c r="B37" s="177" t="s">
        <v>240</v>
      </c>
      <c r="C37" s="175">
        <v>170000</v>
      </c>
      <c r="D37" s="176">
        <v>133831</v>
      </c>
    </row>
    <row r="38" spans="1:4" s="1" customFormat="1" ht="15.75" customHeight="1">
      <c r="A38" s="176">
        <v>208369</v>
      </c>
      <c r="B38" s="177" t="s">
        <v>239</v>
      </c>
      <c r="C38" s="175">
        <v>170000</v>
      </c>
      <c r="D38" s="176">
        <v>246759</v>
      </c>
    </row>
    <row r="39" spans="1:4" s="1" customFormat="1" ht="15.75" customHeight="1">
      <c r="A39" s="176">
        <v>19768917</v>
      </c>
      <c r="B39" s="177" t="s">
        <v>238</v>
      </c>
      <c r="C39" s="175">
        <v>22000000</v>
      </c>
      <c r="D39" s="176">
        <v>22825631</v>
      </c>
    </row>
    <row r="40" spans="1:4" s="1" customFormat="1" ht="15.75" customHeight="1">
      <c r="A40" s="176">
        <v>39266058</v>
      </c>
      <c r="B40" s="121" t="s">
        <v>237</v>
      </c>
      <c r="C40" s="175">
        <v>32000000</v>
      </c>
      <c r="D40" s="176">
        <v>73780802</v>
      </c>
    </row>
    <row r="41" spans="1:4" s="1" customFormat="1" ht="15.75" customHeight="1">
      <c r="A41" s="174">
        <v>13897643</v>
      </c>
      <c r="B41" s="121" t="s">
        <v>236</v>
      </c>
      <c r="C41" s="175">
        <v>3500000</v>
      </c>
      <c r="D41" s="174">
        <v>6886218</v>
      </c>
    </row>
    <row r="42" spans="1:4" s="1" customFormat="1" ht="16.5" customHeight="1">
      <c r="A42" s="172">
        <f>SUM(A23:A41)</f>
        <v>987940127</v>
      </c>
      <c r="B42" s="173" t="s">
        <v>235</v>
      </c>
      <c r="C42" s="170">
        <f>SUM(C23:C41)</f>
        <v>913190000</v>
      </c>
      <c r="D42" s="172">
        <f>SUM(D23:D41)</f>
        <v>900835536</v>
      </c>
    </row>
    <row r="43" spans="1:4" s="1" customFormat="1" ht="15.75" customHeight="1">
      <c r="A43" s="169" t="s">
        <v>233</v>
      </c>
      <c r="B43" s="171" t="s">
        <v>234</v>
      </c>
      <c r="C43" s="170">
        <v>48810000</v>
      </c>
      <c r="D43" s="169" t="s">
        <v>233</v>
      </c>
    </row>
    <row r="44" spans="1:4" s="1" customFormat="1" ht="15.75" customHeight="1">
      <c r="A44" s="166">
        <f>SUM(A21+A42)</f>
        <v>1931059623</v>
      </c>
      <c r="B44" s="168" t="s">
        <v>232</v>
      </c>
      <c r="C44" s="167">
        <f>SUM(C21+C42+C43)</f>
        <v>2000000000</v>
      </c>
      <c r="D44" s="166">
        <f>SUM(D21+D42)</f>
        <v>1983711249</v>
      </c>
    </row>
    <row r="46" ht="12.75">
      <c r="B46" s="63" t="s">
        <v>231</v>
      </c>
    </row>
    <row r="47" s="63" customFormat="1" ht="21.75" customHeight="1"/>
  </sheetData>
  <sheetProtection/>
  <mergeCells count="3">
    <mergeCell ref="C7:C8"/>
    <mergeCell ref="D7:D8"/>
    <mergeCell ref="A2:D2"/>
  </mergeCells>
  <printOptions horizontalCentered="1"/>
  <pageMargins left="0.551181102362204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5"/>
  <sheetViews>
    <sheetView showGridLines="0" rightToLeft="1" zoomScalePageLayoutView="0" workbookViewId="0" topLeftCell="A1">
      <selection activeCell="D21" sqref="D21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40.28125" style="0" customWidth="1"/>
    <col min="4" max="4" width="13.00390625" style="0" customWidth="1"/>
    <col min="5" max="5" width="14.140625" style="0" customWidth="1"/>
  </cols>
  <sheetData>
    <row r="1" spans="1:5" ht="26.25" customHeight="1">
      <c r="A1" s="241" t="s">
        <v>286</v>
      </c>
      <c r="B1" s="241"/>
      <c r="C1" s="241"/>
      <c r="D1" s="241"/>
      <c r="E1" s="241"/>
    </row>
    <row r="2" spans="1:5" ht="21" customHeight="1">
      <c r="A2" s="240" t="s">
        <v>285</v>
      </c>
      <c r="B2" s="239"/>
      <c r="C2" s="238"/>
      <c r="D2" s="238"/>
      <c r="E2" s="238"/>
    </row>
    <row r="3" spans="1:5" ht="21" customHeight="1">
      <c r="A3" s="240" t="s">
        <v>284</v>
      </c>
      <c r="B3" s="239"/>
      <c r="C3" s="238"/>
      <c r="D3" s="238"/>
      <c r="E3" s="238"/>
    </row>
    <row r="4" spans="1:5" ht="20.25" customHeight="1">
      <c r="A4" s="197"/>
      <c r="B4" s="237"/>
      <c r="C4" s="197"/>
      <c r="D4" s="197"/>
      <c r="E4" s="236" t="s">
        <v>125</v>
      </c>
    </row>
    <row r="5" spans="1:5" ht="23.25">
      <c r="A5" s="235" t="s">
        <v>2</v>
      </c>
      <c r="B5" s="230"/>
      <c r="C5" s="234"/>
      <c r="D5" s="233" t="s">
        <v>78</v>
      </c>
      <c r="E5" s="232"/>
    </row>
    <row r="6" spans="1:5" ht="27.75">
      <c r="A6" s="231" t="s">
        <v>42</v>
      </c>
      <c r="B6" s="230"/>
      <c r="C6" s="229" t="s">
        <v>3</v>
      </c>
      <c r="D6" s="102" t="s">
        <v>4</v>
      </c>
      <c r="E6" s="102" t="s">
        <v>2</v>
      </c>
    </row>
    <row r="7" spans="1:5" ht="23.25">
      <c r="A7" s="228">
        <v>2013</v>
      </c>
      <c r="B7" s="227"/>
      <c r="C7" s="226"/>
      <c r="D7" s="99"/>
      <c r="E7" s="99"/>
    </row>
    <row r="8" spans="1:5" ht="24.75">
      <c r="A8" s="225"/>
      <c r="B8" s="224"/>
      <c r="C8" s="223" t="s">
        <v>283</v>
      </c>
      <c r="D8" s="222"/>
      <c r="E8" s="222"/>
    </row>
    <row r="9" spans="1:5" ht="24.75">
      <c r="A9" s="221"/>
      <c r="B9" s="209" t="s">
        <v>7</v>
      </c>
      <c r="C9" s="214" t="s">
        <v>229</v>
      </c>
      <c r="D9" s="221"/>
      <c r="E9" s="221"/>
    </row>
    <row r="10" spans="1:5" ht="24.75">
      <c r="A10" s="216" t="s">
        <v>252</v>
      </c>
      <c r="B10" s="207"/>
      <c r="C10" s="206" t="s">
        <v>155</v>
      </c>
      <c r="D10" s="219">
        <v>200000</v>
      </c>
      <c r="E10" s="216">
        <v>11050</v>
      </c>
    </row>
    <row r="11" spans="1:5" ht="24.75">
      <c r="A11" s="202"/>
      <c r="B11" s="207"/>
      <c r="C11" s="203" t="s">
        <v>225</v>
      </c>
      <c r="D11" s="202">
        <f>SUM(D10)</f>
        <v>200000</v>
      </c>
      <c r="E11" s="202">
        <f>SUM(E10:E10)</f>
        <v>11050</v>
      </c>
    </row>
    <row r="12" spans="1:5" ht="24.75">
      <c r="A12" s="215"/>
      <c r="B12" s="209" t="s">
        <v>11</v>
      </c>
      <c r="C12" s="214" t="s">
        <v>208</v>
      </c>
      <c r="D12" s="219"/>
      <c r="E12" s="215"/>
    </row>
    <row r="13" spans="1:5" ht="24.75">
      <c r="A13" s="219">
        <v>9197044</v>
      </c>
      <c r="B13" s="210"/>
      <c r="C13" s="206" t="s">
        <v>147</v>
      </c>
      <c r="D13" s="216" t="s">
        <v>252</v>
      </c>
      <c r="E13" s="215">
        <v>214430</v>
      </c>
    </row>
    <row r="14" spans="1:5" ht="24.75">
      <c r="A14" s="202">
        <f>SUM(A13)</f>
        <v>9197044</v>
      </c>
      <c r="B14" s="204"/>
      <c r="C14" s="203" t="s">
        <v>207</v>
      </c>
      <c r="D14" s="220"/>
      <c r="E14" s="202">
        <f>SUM(E13)</f>
        <v>214430</v>
      </c>
    </row>
    <row r="15" spans="1:5" ht="24.75">
      <c r="A15" s="205"/>
      <c r="B15" s="209" t="s">
        <v>16</v>
      </c>
      <c r="C15" s="214" t="s">
        <v>202</v>
      </c>
      <c r="D15" s="205"/>
      <c r="E15" s="205"/>
    </row>
    <row r="16" spans="1:5" ht="24.75">
      <c r="A16" s="205">
        <v>129162</v>
      </c>
      <c r="B16" s="210"/>
      <c r="C16" s="206" t="s">
        <v>282</v>
      </c>
      <c r="D16" s="219">
        <v>700000</v>
      </c>
      <c r="E16" s="205">
        <v>135099</v>
      </c>
    </row>
    <row r="17" spans="1:5" ht="24.75">
      <c r="A17" s="205">
        <v>10061219</v>
      </c>
      <c r="B17" s="207"/>
      <c r="C17" s="206" t="s">
        <v>281</v>
      </c>
      <c r="D17" s="205">
        <v>19100000</v>
      </c>
      <c r="E17" s="205">
        <v>14454507</v>
      </c>
    </row>
    <row r="18" spans="1:5" ht="24.75">
      <c r="A18" s="202">
        <f>SUM(A15:A17)</f>
        <v>10190381</v>
      </c>
      <c r="B18" s="204"/>
      <c r="C18" s="203" t="s">
        <v>196</v>
      </c>
      <c r="D18" s="202">
        <f>SUM(D15:D17)</f>
        <v>19800000</v>
      </c>
      <c r="E18" s="202">
        <f>SUM(E15:E17)</f>
        <v>14589606</v>
      </c>
    </row>
    <row r="19" spans="1:5" ht="24.75">
      <c r="A19" s="218"/>
      <c r="B19" s="209" t="s">
        <v>17</v>
      </c>
      <c r="C19" s="214" t="s">
        <v>280</v>
      </c>
      <c r="D19" s="218"/>
      <c r="E19" s="218"/>
    </row>
    <row r="20" spans="1:5" ht="24.75">
      <c r="A20" s="215">
        <v>10857592</v>
      </c>
      <c r="B20" s="210"/>
      <c r="C20" s="217" t="s">
        <v>97</v>
      </c>
      <c r="D20" s="216" t="s">
        <v>252</v>
      </c>
      <c r="E20" s="215">
        <v>1023171</v>
      </c>
    </row>
    <row r="21" spans="1:5" ht="24.75">
      <c r="A21" s="202">
        <f>SUM(A20)</f>
        <v>10857592</v>
      </c>
      <c r="B21" s="204"/>
      <c r="C21" s="214" t="s">
        <v>279</v>
      </c>
      <c r="D21" s="202"/>
      <c r="E21" s="202">
        <f>SUM(E20)</f>
        <v>1023171</v>
      </c>
    </row>
    <row r="22" spans="1:5" ht="24.75">
      <c r="A22" s="202">
        <f>SUM(A18,A14+A11+A21)</f>
        <v>30245017</v>
      </c>
      <c r="B22" s="204"/>
      <c r="C22" s="203" t="s">
        <v>278</v>
      </c>
      <c r="D22" s="202">
        <f>SUM(D18,D14+D11+D21)</f>
        <v>20000000</v>
      </c>
      <c r="E22" s="202">
        <f>SUM(E11+E14+E18+E21)</f>
        <v>15838257</v>
      </c>
    </row>
    <row r="23" spans="1:5" ht="22.5" hidden="1">
      <c r="A23" s="211"/>
      <c r="B23" s="213"/>
      <c r="D23" s="212"/>
      <c r="E23" s="211"/>
    </row>
    <row r="24" spans="1:5" ht="22.5" hidden="1">
      <c r="A24" s="211"/>
      <c r="B24" s="213"/>
      <c r="D24" s="212"/>
      <c r="E24" s="211"/>
    </row>
    <row r="25" spans="1:5" ht="22.5" hidden="1">
      <c r="A25" s="211"/>
      <c r="B25" s="213"/>
      <c r="D25" s="212"/>
      <c r="E25" s="211"/>
    </row>
    <row r="26" spans="1:5" ht="24.75">
      <c r="A26" s="205"/>
      <c r="B26" s="210"/>
      <c r="C26" s="208" t="s">
        <v>277</v>
      </c>
      <c r="D26" s="205"/>
      <c r="E26" s="205"/>
    </row>
    <row r="27" spans="1:5" ht="24.75">
      <c r="A27" s="205"/>
      <c r="B27" s="209" t="s">
        <v>25</v>
      </c>
      <c r="C27" s="208" t="s">
        <v>276</v>
      </c>
      <c r="D27" s="205"/>
      <c r="E27" s="205"/>
    </row>
    <row r="28" spans="1:5" ht="24.75">
      <c r="A28" s="205">
        <v>21573134</v>
      </c>
      <c r="B28" s="207"/>
      <c r="C28" s="206" t="s">
        <v>275</v>
      </c>
      <c r="D28" s="205">
        <v>30000000</v>
      </c>
      <c r="E28" s="205">
        <v>215215502</v>
      </c>
    </row>
    <row r="29" spans="1:5" ht="24.75">
      <c r="A29" s="202">
        <f>SUM(A27:A28)</f>
        <v>21573134</v>
      </c>
      <c r="B29" s="204"/>
      <c r="C29" s="203" t="s">
        <v>274</v>
      </c>
      <c r="D29" s="202">
        <f>SUM(D27:D28)</f>
        <v>30000000</v>
      </c>
      <c r="E29" s="202">
        <f>SUM(E27:E28)</f>
        <v>215215502</v>
      </c>
    </row>
    <row r="30" spans="1:5" ht="20.25">
      <c r="A30" s="201"/>
      <c r="B30" s="200"/>
      <c r="C30" s="199"/>
      <c r="D30" s="198"/>
      <c r="E30" s="198"/>
    </row>
    <row r="31" spans="1:5" ht="12.75">
      <c r="A31" s="197"/>
      <c r="B31" s="197"/>
      <c r="C31" s="197"/>
      <c r="D31" s="197"/>
      <c r="E31" s="197"/>
    </row>
    <row r="32" spans="1:5" ht="12.75">
      <c r="A32" s="197"/>
      <c r="B32" s="197"/>
      <c r="C32" s="197"/>
      <c r="D32" s="197"/>
      <c r="E32" s="197"/>
    </row>
    <row r="33" spans="1:5" ht="12.75">
      <c r="A33" s="197"/>
      <c r="B33" s="197"/>
      <c r="C33" s="197"/>
      <c r="D33" s="197"/>
      <c r="E33" s="197"/>
    </row>
    <row r="34" spans="1:5" ht="12.75">
      <c r="A34" s="197"/>
      <c r="B34" s="197"/>
      <c r="C34" s="197"/>
      <c r="D34" s="197"/>
      <c r="E34" s="197"/>
    </row>
    <row r="35" spans="1:5" ht="12.75">
      <c r="A35" s="197"/>
      <c r="B35" s="197"/>
      <c r="C35" s="197"/>
      <c r="D35" s="197"/>
      <c r="E35" s="197"/>
    </row>
    <row r="36" spans="1:5" ht="12.75">
      <c r="A36" s="197"/>
      <c r="B36" s="197"/>
      <c r="C36" s="197"/>
      <c r="D36" s="197"/>
      <c r="E36" s="197"/>
    </row>
    <row r="37" spans="1:5" ht="12.75">
      <c r="A37" s="197"/>
      <c r="B37" s="197"/>
      <c r="C37" s="197"/>
      <c r="D37" s="197"/>
      <c r="E37" s="197"/>
    </row>
    <row r="38" spans="1:5" ht="12.75">
      <c r="A38" s="197"/>
      <c r="B38" s="197"/>
      <c r="C38" s="197"/>
      <c r="D38" s="197"/>
      <c r="E38" s="197"/>
    </row>
    <row r="39" spans="1:5" ht="12.75">
      <c r="A39" s="197"/>
      <c r="B39" s="197"/>
      <c r="C39" s="197"/>
      <c r="D39" s="197"/>
      <c r="E39" s="197"/>
    </row>
    <row r="40" spans="1:5" ht="12.75">
      <c r="A40" s="197"/>
      <c r="B40" s="197"/>
      <c r="C40" s="197"/>
      <c r="D40" s="197"/>
      <c r="E40" s="197"/>
    </row>
    <row r="41" spans="1:5" ht="12.75">
      <c r="A41" s="197"/>
      <c r="B41" s="197"/>
      <c r="C41" s="197"/>
      <c r="D41" s="197"/>
      <c r="E41" s="197"/>
    </row>
    <row r="42" spans="1:5" ht="12.75">
      <c r="A42" s="197"/>
      <c r="B42" s="197"/>
      <c r="C42" s="63" t="s">
        <v>273</v>
      </c>
      <c r="D42" s="197"/>
      <c r="E42" s="197"/>
    </row>
    <row r="43" spans="1:5" ht="12.75">
      <c r="A43" s="197"/>
      <c r="B43" s="197"/>
      <c r="C43" s="197"/>
      <c r="D43" s="197"/>
      <c r="E43" s="197"/>
    </row>
    <row r="44" spans="1:5" ht="12.75">
      <c r="A44" s="197"/>
      <c r="B44" s="197"/>
      <c r="C44" s="197"/>
      <c r="D44" s="197"/>
      <c r="E44" s="197"/>
    </row>
    <row r="45" spans="1:5" ht="12.75">
      <c r="A45" s="197"/>
      <c r="B45" s="197"/>
      <c r="C45" s="197"/>
      <c r="D45" s="197"/>
      <c r="E45" s="197"/>
    </row>
    <row r="46" spans="1:5" ht="12.75">
      <c r="A46" s="197"/>
      <c r="B46" s="197"/>
      <c r="C46" s="197"/>
      <c r="D46" s="197"/>
      <c r="E46" s="197"/>
    </row>
    <row r="47" spans="1:5" ht="12.75">
      <c r="A47" s="197"/>
      <c r="B47" s="197"/>
      <c r="C47" s="197"/>
      <c r="D47" s="197"/>
      <c r="E47" s="197"/>
    </row>
    <row r="48" spans="1:5" ht="12.75">
      <c r="A48" s="197"/>
      <c r="B48" s="197"/>
      <c r="C48" s="197"/>
      <c r="D48" s="197"/>
      <c r="E48" s="197"/>
    </row>
    <row r="49" spans="1:5" ht="12.75">
      <c r="A49" s="197"/>
      <c r="B49" s="197"/>
      <c r="C49" s="197"/>
      <c r="D49" s="197"/>
      <c r="E49" s="197"/>
    </row>
    <row r="50" spans="1:5" ht="12.75">
      <c r="A50" s="197"/>
      <c r="B50" s="197"/>
      <c r="C50" s="197"/>
      <c r="D50" s="197"/>
      <c r="E50" s="197"/>
    </row>
    <row r="51" spans="1:5" ht="12.75">
      <c r="A51" s="197"/>
      <c r="B51" s="197"/>
      <c r="C51" s="197"/>
      <c r="D51" s="197"/>
      <c r="E51" s="197"/>
    </row>
    <row r="52" spans="1:5" ht="12.75">
      <c r="A52" s="197"/>
      <c r="B52" s="197"/>
      <c r="C52" s="197"/>
      <c r="D52" s="197"/>
      <c r="E52" s="197"/>
    </row>
    <row r="53" spans="1:5" ht="12.75">
      <c r="A53" s="197"/>
      <c r="B53" s="197"/>
      <c r="C53" s="197"/>
      <c r="D53" s="197"/>
      <c r="E53" s="197"/>
    </row>
    <row r="54" spans="1:5" ht="12.75">
      <c r="A54" s="197"/>
      <c r="B54" s="197"/>
      <c r="C54" s="197"/>
      <c r="D54" s="197"/>
      <c r="E54" s="197"/>
    </row>
    <row r="55" spans="1:5" ht="12.75">
      <c r="A55" s="197"/>
      <c r="B55" s="197"/>
      <c r="C55" s="197"/>
      <c r="D55" s="197"/>
      <c r="E55" s="197"/>
    </row>
    <row r="56" spans="1:5" ht="12.75">
      <c r="A56" s="197"/>
      <c r="B56" s="197"/>
      <c r="C56" s="197"/>
      <c r="D56" s="197"/>
      <c r="E56" s="197"/>
    </row>
    <row r="57" spans="1:5" ht="12.75">
      <c r="A57" s="197"/>
      <c r="B57" s="197"/>
      <c r="C57" s="197"/>
      <c r="D57" s="197"/>
      <c r="E57" s="197"/>
    </row>
    <row r="58" spans="1:5" ht="12.75">
      <c r="A58" s="197"/>
      <c r="B58" s="197"/>
      <c r="C58" s="197"/>
      <c r="D58" s="197"/>
      <c r="E58" s="197"/>
    </row>
    <row r="59" spans="1:5" ht="12.75">
      <c r="A59" s="197"/>
      <c r="B59" s="197"/>
      <c r="C59" s="197"/>
      <c r="D59" s="197"/>
      <c r="E59" s="197"/>
    </row>
    <row r="60" spans="1:5" ht="12.75">
      <c r="A60" s="197"/>
      <c r="B60" s="197"/>
      <c r="C60" s="197"/>
      <c r="D60" s="197"/>
      <c r="E60" s="197"/>
    </row>
    <row r="61" spans="1:5" ht="12.75">
      <c r="A61" s="197"/>
      <c r="B61" s="197"/>
      <c r="C61" s="197"/>
      <c r="D61" s="197"/>
      <c r="E61" s="197"/>
    </row>
    <row r="62" spans="1:5" ht="12.75">
      <c r="A62" s="197"/>
      <c r="B62" s="197"/>
      <c r="C62" s="197"/>
      <c r="D62" s="197"/>
      <c r="E62" s="197"/>
    </row>
    <row r="63" spans="1:5" ht="12.75">
      <c r="A63" s="197"/>
      <c r="B63" s="197"/>
      <c r="C63" s="197"/>
      <c r="D63" s="197"/>
      <c r="E63" s="197"/>
    </row>
    <row r="64" spans="1:5" ht="12.75">
      <c r="A64" s="197"/>
      <c r="B64" s="197"/>
      <c r="C64" s="197"/>
      <c r="D64" s="197"/>
      <c r="E64" s="197"/>
    </row>
    <row r="65" spans="1:5" ht="12.75">
      <c r="A65" s="197"/>
      <c r="B65" s="197"/>
      <c r="C65" s="197"/>
      <c r="D65" s="197"/>
      <c r="E65" s="197"/>
    </row>
    <row r="66" spans="1:5" ht="12.75">
      <c r="A66" s="197"/>
      <c r="B66" s="197"/>
      <c r="C66" s="197"/>
      <c r="D66" s="197"/>
      <c r="E66" s="197"/>
    </row>
    <row r="67" spans="1:5" ht="12.75">
      <c r="A67" s="197"/>
      <c r="B67" s="197"/>
      <c r="C67" s="197"/>
      <c r="D67" s="197"/>
      <c r="E67" s="197"/>
    </row>
    <row r="68" spans="1:5" ht="12.75">
      <c r="A68" s="197"/>
      <c r="B68" s="197"/>
      <c r="C68" s="197"/>
      <c r="D68" s="197"/>
      <c r="E68" s="197"/>
    </row>
    <row r="69" spans="1:5" ht="12.75">
      <c r="A69" s="197"/>
      <c r="B69" s="197"/>
      <c r="C69" s="197"/>
      <c r="D69" s="197"/>
      <c r="E69" s="197"/>
    </row>
    <row r="70" spans="1:5" ht="12.75">
      <c r="A70" s="197"/>
      <c r="B70" s="197"/>
      <c r="C70" s="197"/>
      <c r="D70" s="197"/>
      <c r="E70" s="197"/>
    </row>
    <row r="71" spans="1:5" ht="12.75">
      <c r="A71" s="197"/>
      <c r="B71" s="197"/>
      <c r="C71" s="197"/>
      <c r="D71" s="197"/>
      <c r="E71" s="197"/>
    </row>
    <row r="72" spans="1:5" ht="12.75">
      <c r="A72" s="197"/>
      <c r="B72" s="197"/>
      <c r="C72" s="197"/>
      <c r="D72" s="197"/>
      <c r="E72" s="197"/>
    </row>
    <row r="73" spans="1:5" ht="12.75">
      <c r="A73" s="197"/>
      <c r="B73" s="197"/>
      <c r="C73" s="197"/>
      <c r="D73" s="197"/>
      <c r="E73" s="197"/>
    </row>
    <row r="74" spans="1:5" ht="12.75">
      <c r="A74" s="197"/>
      <c r="B74" s="197"/>
      <c r="C74" s="197"/>
      <c r="D74" s="197"/>
      <c r="E74" s="197"/>
    </row>
    <row r="75" spans="1:5" ht="12.75">
      <c r="A75" s="197"/>
      <c r="B75" s="197"/>
      <c r="C75" s="197"/>
      <c r="D75" s="197"/>
      <c r="E75" s="197"/>
    </row>
    <row r="76" spans="1:5" ht="12.75">
      <c r="A76" s="197"/>
      <c r="B76" s="197"/>
      <c r="C76" s="197"/>
      <c r="D76" s="197"/>
      <c r="E76" s="197"/>
    </row>
    <row r="77" spans="1:5" ht="12.75">
      <c r="A77" s="197"/>
      <c r="B77" s="197"/>
      <c r="C77" s="197"/>
      <c r="D77" s="197"/>
      <c r="E77" s="197"/>
    </row>
    <row r="78" spans="1:5" ht="12.75">
      <c r="A78" s="197"/>
      <c r="B78" s="197"/>
      <c r="C78" s="197"/>
      <c r="D78" s="197"/>
      <c r="E78" s="197"/>
    </row>
    <row r="79" spans="1:5" ht="12.75">
      <c r="A79" s="197"/>
      <c r="B79" s="197"/>
      <c r="C79" s="197"/>
      <c r="D79" s="197"/>
      <c r="E79" s="197"/>
    </row>
    <row r="80" spans="1:5" ht="12.75">
      <c r="A80" s="197"/>
      <c r="B80" s="197"/>
      <c r="C80" s="197"/>
      <c r="D80" s="197"/>
      <c r="E80" s="197"/>
    </row>
    <row r="81" spans="1:5" ht="12.75">
      <c r="A81" s="197"/>
      <c r="B81" s="197"/>
      <c r="C81" s="197"/>
      <c r="D81" s="197"/>
      <c r="E81" s="197"/>
    </row>
    <row r="82" spans="1:5" ht="12.75">
      <c r="A82" s="197"/>
      <c r="B82" s="197"/>
      <c r="C82" s="197"/>
      <c r="D82" s="197"/>
      <c r="E82" s="197"/>
    </row>
    <row r="83" spans="1:5" ht="12.75">
      <c r="A83" s="197"/>
      <c r="B83" s="197"/>
      <c r="C83" s="197"/>
      <c r="D83" s="197"/>
      <c r="E83" s="197"/>
    </row>
    <row r="84" spans="1:5" ht="12.75">
      <c r="A84" s="197"/>
      <c r="B84" s="197"/>
      <c r="C84" s="197"/>
      <c r="D84" s="197"/>
      <c r="E84" s="197"/>
    </row>
    <row r="85" spans="1:5" ht="12.75">
      <c r="A85" s="197"/>
      <c r="B85" s="197"/>
      <c r="C85" s="197"/>
      <c r="D85" s="197"/>
      <c r="E85" s="197"/>
    </row>
    <row r="86" spans="1:5" ht="12.75">
      <c r="A86" s="197"/>
      <c r="B86" s="197"/>
      <c r="C86" s="197"/>
      <c r="D86" s="197"/>
      <c r="E86" s="197"/>
    </row>
    <row r="87" spans="1:5" ht="12.75">
      <c r="A87" s="197"/>
      <c r="B87" s="197"/>
      <c r="C87" s="197"/>
      <c r="D87" s="197"/>
      <c r="E87" s="197"/>
    </row>
    <row r="88" spans="1:5" ht="12.75">
      <c r="A88" s="197"/>
      <c r="B88" s="197"/>
      <c r="C88" s="197"/>
      <c r="D88" s="197"/>
      <c r="E88" s="197"/>
    </row>
    <row r="89" spans="1:5" ht="12.75">
      <c r="A89" s="197"/>
      <c r="B89" s="197"/>
      <c r="C89" s="197"/>
      <c r="D89" s="197"/>
      <c r="E89" s="197"/>
    </row>
    <row r="90" spans="1:5" ht="12.75">
      <c r="A90" s="197"/>
      <c r="B90" s="197"/>
      <c r="C90" s="197"/>
      <c r="D90" s="197"/>
      <c r="E90" s="197"/>
    </row>
    <row r="91" spans="1:5" ht="12.75">
      <c r="A91" s="197"/>
      <c r="B91" s="197"/>
      <c r="C91" s="197"/>
      <c r="D91" s="197"/>
      <c r="E91" s="197"/>
    </row>
    <row r="92" spans="1:5" ht="12.75">
      <c r="A92" s="197"/>
      <c r="B92" s="197"/>
      <c r="C92" s="197"/>
      <c r="D92" s="197"/>
      <c r="E92" s="197"/>
    </row>
    <row r="93" spans="1:5" ht="12.75">
      <c r="A93" s="197"/>
      <c r="B93" s="197"/>
      <c r="C93" s="197"/>
      <c r="D93" s="197"/>
      <c r="E93" s="197"/>
    </row>
    <row r="94" spans="1:5" ht="12.75">
      <c r="A94" s="197"/>
      <c r="B94" s="197"/>
      <c r="C94" s="197"/>
      <c r="D94" s="197"/>
      <c r="E94" s="197"/>
    </row>
    <row r="95" spans="1:5" ht="12.75">
      <c r="A95" s="197"/>
      <c r="B95" s="197"/>
      <c r="C95" s="197"/>
      <c r="D95" s="197"/>
      <c r="E95" s="197"/>
    </row>
    <row r="96" spans="1:5" ht="12.75">
      <c r="A96" s="197"/>
      <c r="B96" s="197"/>
      <c r="C96" s="197"/>
      <c r="D96" s="197"/>
      <c r="E96" s="197"/>
    </row>
    <row r="97" spans="1:5" ht="12.75">
      <c r="A97" s="197"/>
      <c r="B97" s="197"/>
      <c r="C97" s="197"/>
      <c r="D97" s="197"/>
      <c r="E97" s="197"/>
    </row>
    <row r="98" spans="1:5" ht="12.75">
      <c r="A98" s="197"/>
      <c r="B98" s="197"/>
      <c r="C98" s="197"/>
      <c r="D98" s="197"/>
      <c r="E98" s="197"/>
    </row>
    <row r="99" spans="1:5" ht="12.75">
      <c r="A99" s="197"/>
      <c r="B99" s="197"/>
      <c r="C99" s="197"/>
      <c r="D99" s="197"/>
      <c r="E99" s="197"/>
    </row>
    <row r="100" spans="1:5" ht="12.75">
      <c r="A100" s="197"/>
      <c r="B100" s="197"/>
      <c r="C100" s="197"/>
      <c r="D100" s="197"/>
      <c r="E100" s="197"/>
    </row>
    <row r="101" spans="1:5" ht="12.75">
      <c r="A101" s="197"/>
      <c r="B101" s="197"/>
      <c r="C101" s="197"/>
      <c r="D101" s="197"/>
      <c r="E101" s="197"/>
    </row>
    <row r="102" spans="1:5" ht="12.75">
      <c r="A102" s="197"/>
      <c r="B102" s="197"/>
      <c r="C102" s="197"/>
      <c r="D102" s="197"/>
      <c r="E102" s="197"/>
    </row>
    <row r="103" spans="1:5" ht="12.75">
      <c r="A103" s="197"/>
      <c r="B103" s="197"/>
      <c r="C103" s="197"/>
      <c r="D103" s="197"/>
      <c r="E103" s="197"/>
    </row>
    <row r="104" spans="1:5" ht="12.75">
      <c r="A104" s="197"/>
      <c r="B104" s="197"/>
      <c r="C104" s="197"/>
      <c r="D104" s="197"/>
      <c r="E104" s="197"/>
    </row>
    <row r="105" spans="1:5" ht="12.75">
      <c r="A105" s="197"/>
      <c r="B105" s="197"/>
      <c r="C105" s="197"/>
      <c r="D105" s="197"/>
      <c r="E105" s="197"/>
    </row>
    <row r="106" spans="1:5" ht="12.75">
      <c r="A106" s="197"/>
      <c r="B106" s="197"/>
      <c r="C106" s="197"/>
      <c r="D106" s="197"/>
      <c r="E106" s="197"/>
    </row>
    <row r="107" spans="1:5" ht="12.75">
      <c r="A107" s="197"/>
      <c r="B107" s="197"/>
      <c r="C107" s="197"/>
      <c r="D107" s="197"/>
      <c r="E107" s="197"/>
    </row>
    <row r="108" spans="1:5" ht="12.75">
      <c r="A108" s="197"/>
      <c r="B108" s="197"/>
      <c r="C108" s="197"/>
      <c r="D108" s="197"/>
      <c r="E108" s="197"/>
    </row>
    <row r="109" spans="1:5" ht="12.75">
      <c r="A109" s="197"/>
      <c r="B109" s="197"/>
      <c r="C109" s="197"/>
      <c r="D109" s="197"/>
      <c r="E109" s="197"/>
    </row>
    <row r="110" spans="1:5" ht="12.75">
      <c r="A110" s="197"/>
      <c r="B110" s="197"/>
      <c r="C110" s="197"/>
      <c r="D110" s="197"/>
      <c r="E110" s="197"/>
    </row>
    <row r="111" spans="1:5" ht="12.75">
      <c r="A111" s="197"/>
      <c r="B111" s="197"/>
      <c r="C111" s="197"/>
      <c r="D111" s="197"/>
      <c r="E111" s="197"/>
    </row>
    <row r="112" spans="1:5" ht="12.75">
      <c r="A112" s="197"/>
      <c r="B112" s="197"/>
      <c r="C112" s="197"/>
      <c r="D112" s="197"/>
      <c r="E112" s="197"/>
    </row>
    <row r="113" spans="1:5" ht="12.75">
      <c r="A113" s="197"/>
      <c r="B113" s="197"/>
      <c r="C113" s="197"/>
      <c r="D113" s="197"/>
      <c r="E113" s="197"/>
    </row>
    <row r="114" spans="1:5" ht="12.75">
      <c r="A114" s="197"/>
      <c r="B114" s="197"/>
      <c r="C114" s="197"/>
      <c r="D114" s="197"/>
      <c r="E114" s="197"/>
    </row>
    <row r="115" spans="1:5" ht="12.75">
      <c r="A115" s="197"/>
      <c r="B115" s="197"/>
      <c r="C115" s="197"/>
      <c r="D115" s="197"/>
      <c r="E115" s="197"/>
    </row>
    <row r="116" spans="1:5" ht="12.75">
      <c r="A116" s="197"/>
      <c r="B116" s="197"/>
      <c r="C116" s="197"/>
      <c r="D116" s="197"/>
      <c r="E116" s="197"/>
    </row>
    <row r="117" spans="1:5" ht="12.75">
      <c r="A117" s="197"/>
      <c r="B117" s="197"/>
      <c r="C117" s="197"/>
      <c r="D117" s="197"/>
      <c r="E117" s="197"/>
    </row>
    <row r="118" spans="1:5" ht="12.75">
      <c r="A118" s="197"/>
      <c r="B118" s="197"/>
      <c r="C118" s="197"/>
      <c r="D118" s="197"/>
      <c r="E118" s="197"/>
    </row>
    <row r="119" spans="1:5" ht="12.75">
      <c r="A119" s="197"/>
      <c r="B119" s="197"/>
      <c r="C119" s="197"/>
      <c r="D119" s="197"/>
      <c r="E119" s="197"/>
    </row>
    <row r="120" spans="1:5" ht="12.75">
      <c r="A120" s="197"/>
      <c r="B120" s="197"/>
      <c r="C120" s="197"/>
      <c r="D120" s="197"/>
      <c r="E120" s="197"/>
    </row>
    <row r="121" spans="1:5" ht="12.75">
      <c r="A121" s="197"/>
      <c r="B121" s="197"/>
      <c r="C121" s="197"/>
      <c r="D121" s="197"/>
      <c r="E121" s="197"/>
    </row>
    <row r="122" spans="1:5" ht="12.75">
      <c r="A122" s="197"/>
      <c r="B122" s="197"/>
      <c r="C122" s="197"/>
      <c r="D122" s="197"/>
      <c r="E122" s="197"/>
    </row>
    <row r="123" spans="1:5" ht="12.75">
      <c r="A123" s="197"/>
      <c r="B123" s="197"/>
      <c r="C123" s="197"/>
      <c r="D123" s="197"/>
      <c r="E123" s="197"/>
    </row>
    <row r="124" spans="1:5" ht="12.75">
      <c r="A124" s="197"/>
      <c r="B124" s="197"/>
      <c r="C124" s="197"/>
      <c r="D124" s="197"/>
      <c r="E124" s="197"/>
    </row>
    <row r="125" spans="1:5" ht="12.75">
      <c r="A125" s="197"/>
      <c r="B125" s="197"/>
      <c r="C125" s="197"/>
      <c r="D125" s="197"/>
      <c r="E125" s="197"/>
    </row>
    <row r="126" spans="1:5" ht="12.75">
      <c r="A126" s="197"/>
      <c r="B126" s="197"/>
      <c r="C126" s="197"/>
      <c r="D126" s="197"/>
      <c r="E126" s="197"/>
    </row>
    <row r="127" spans="1:5" ht="12.75">
      <c r="A127" s="197"/>
      <c r="B127" s="197"/>
      <c r="C127" s="197"/>
      <c r="D127" s="197"/>
      <c r="E127" s="197"/>
    </row>
    <row r="128" spans="1:5" ht="12.75">
      <c r="A128" s="197"/>
      <c r="B128" s="197"/>
      <c r="C128" s="197"/>
      <c r="D128" s="197"/>
      <c r="E128" s="197"/>
    </row>
    <row r="129" spans="1:5" ht="12.75">
      <c r="A129" s="197"/>
      <c r="B129" s="197"/>
      <c r="C129" s="197"/>
      <c r="D129" s="197"/>
      <c r="E129" s="197"/>
    </row>
    <row r="130" spans="1:5" ht="12.75">
      <c r="A130" s="197"/>
      <c r="B130" s="197"/>
      <c r="C130" s="197"/>
      <c r="D130" s="197"/>
      <c r="E130" s="197"/>
    </row>
    <row r="131" spans="1:5" ht="12.75">
      <c r="A131" s="197"/>
      <c r="B131" s="197"/>
      <c r="C131" s="197"/>
      <c r="D131" s="197"/>
      <c r="E131" s="197"/>
    </row>
    <row r="132" spans="1:5" ht="12.75">
      <c r="A132" s="197"/>
      <c r="B132" s="197"/>
      <c r="C132" s="197"/>
      <c r="D132" s="197"/>
      <c r="E132" s="197"/>
    </row>
    <row r="133" spans="1:5" ht="12.75">
      <c r="A133" s="197"/>
      <c r="B133" s="197"/>
      <c r="C133" s="197"/>
      <c r="D133" s="197"/>
      <c r="E133" s="197"/>
    </row>
    <row r="134" spans="1:5" ht="12.75">
      <c r="A134" s="197"/>
      <c r="B134" s="197"/>
      <c r="C134" s="197"/>
      <c r="D134" s="197"/>
      <c r="E134" s="197"/>
    </row>
    <row r="135" spans="1:5" ht="12.75">
      <c r="A135" s="197"/>
      <c r="B135" s="197"/>
      <c r="C135" s="197"/>
      <c r="D135" s="197"/>
      <c r="E135" s="197"/>
    </row>
    <row r="136" spans="1:5" ht="12.75">
      <c r="A136" s="197"/>
      <c r="B136" s="197"/>
      <c r="C136" s="197"/>
      <c r="D136" s="197"/>
      <c r="E136" s="197"/>
    </row>
    <row r="137" spans="1:5" ht="12.75">
      <c r="A137" s="197"/>
      <c r="B137" s="197"/>
      <c r="C137" s="197"/>
      <c r="D137" s="197"/>
      <c r="E137" s="197"/>
    </row>
    <row r="138" spans="1:5" ht="12.75">
      <c r="A138" s="197"/>
      <c r="B138" s="197"/>
      <c r="C138" s="197"/>
      <c r="D138" s="197"/>
      <c r="E138" s="197"/>
    </row>
    <row r="139" spans="1:5" ht="12.75">
      <c r="A139" s="197"/>
      <c r="B139" s="197"/>
      <c r="C139" s="197"/>
      <c r="D139" s="197"/>
      <c r="E139" s="197"/>
    </row>
    <row r="140" spans="1:5" ht="12.75">
      <c r="A140" s="197"/>
      <c r="B140" s="197"/>
      <c r="C140" s="197"/>
      <c r="D140" s="197"/>
      <c r="E140" s="197"/>
    </row>
    <row r="141" spans="1:5" ht="12.75">
      <c r="A141" s="197"/>
      <c r="B141" s="197"/>
      <c r="C141" s="197"/>
      <c r="D141" s="197"/>
      <c r="E141" s="197"/>
    </row>
    <row r="142" spans="1:5" ht="12.75">
      <c r="A142" s="197"/>
      <c r="B142" s="197"/>
      <c r="C142" s="197"/>
      <c r="D142" s="197"/>
      <c r="E142" s="197"/>
    </row>
    <row r="143" spans="1:5" ht="12.75">
      <c r="A143" s="197"/>
      <c r="B143" s="197"/>
      <c r="C143" s="197"/>
      <c r="D143" s="197"/>
      <c r="E143" s="197"/>
    </row>
    <row r="144" spans="1:5" ht="12.75">
      <c r="A144" s="197"/>
      <c r="B144" s="197"/>
      <c r="C144" s="197"/>
      <c r="D144" s="197"/>
      <c r="E144" s="197"/>
    </row>
    <row r="145" spans="1:5" ht="12.75">
      <c r="A145" s="197"/>
      <c r="B145" s="197"/>
      <c r="C145" s="197"/>
      <c r="D145" s="197"/>
      <c r="E145" s="197"/>
    </row>
    <row r="146" spans="1:5" ht="12.75">
      <c r="A146" s="197"/>
      <c r="B146" s="197"/>
      <c r="C146" s="197"/>
      <c r="D146" s="197"/>
      <c r="E146" s="197"/>
    </row>
    <row r="147" spans="1:5" ht="12.75">
      <c r="A147" s="197"/>
      <c r="B147" s="197"/>
      <c r="C147" s="197"/>
      <c r="D147" s="197"/>
      <c r="E147" s="197"/>
    </row>
    <row r="148" spans="1:5" ht="12.75">
      <c r="A148" s="197"/>
      <c r="B148" s="197"/>
      <c r="C148" s="197"/>
      <c r="D148" s="197"/>
      <c r="E148" s="197"/>
    </row>
    <row r="149" spans="1:5" ht="12.75">
      <c r="A149" s="197"/>
      <c r="B149" s="197"/>
      <c r="C149" s="197"/>
      <c r="D149" s="197"/>
      <c r="E149" s="197"/>
    </row>
    <row r="150" spans="1:5" ht="12.75">
      <c r="A150" s="197"/>
      <c r="B150" s="197"/>
      <c r="C150" s="197"/>
      <c r="D150" s="197"/>
      <c r="E150" s="197"/>
    </row>
    <row r="151" spans="1:5" ht="12.75">
      <c r="A151" s="197"/>
      <c r="B151" s="197"/>
      <c r="C151" s="197"/>
      <c r="D151" s="197"/>
      <c r="E151" s="197"/>
    </row>
    <row r="152" spans="1:5" ht="12.75">
      <c r="A152" s="197"/>
      <c r="B152" s="197"/>
      <c r="C152" s="197"/>
      <c r="D152" s="197"/>
      <c r="E152" s="197"/>
    </row>
    <row r="153" spans="1:5" ht="12.75">
      <c r="A153" s="197"/>
      <c r="B153" s="197"/>
      <c r="C153" s="197"/>
      <c r="D153" s="197"/>
      <c r="E153" s="197"/>
    </row>
    <row r="154" spans="1:5" ht="12.75">
      <c r="A154" s="197"/>
      <c r="B154" s="197"/>
      <c r="C154" s="197"/>
      <c r="D154" s="197"/>
      <c r="E154" s="197"/>
    </row>
    <row r="155" spans="1:5" ht="12.75">
      <c r="A155" s="197"/>
      <c r="B155" s="197"/>
      <c r="C155" s="197"/>
      <c r="D155" s="197"/>
      <c r="E155" s="197"/>
    </row>
    <row r="156" spans="1:5" ht="12.75">
      <c r="A156" s="197"/>
      <c r="B156" s="197"/>
      <c r="C156" s="197"/>
      <c r="D156" s="197"/>
      <c r="E156" s="197"/>
    </row>
    <row r="157" spans="1:5" ht="12.75">
      <c r="A157" s="197"/>
      <c r="B157" s="197"/>
      <c r="C157" s="197"/>
      <c r="D157" s="197"/>
      <c r="E157" s="197"/>
    </row>
    <row r="158" spans="1:5" ht="12.75">
      <c r="A158" s="197"/>
      <c r="B158" s="197"/>
      <c r="C158" s="197"/>
      <c r="D158" s="197"/>
      <c r="E158" s="197"/>
    </row>
    <row r="159" spans="1:5" ht="12.75">
      <c r="A159" s="197"/>
      <c r="B159" s="197"/>
      <c r="C159" s="197"/>
      <c r="D159" s="197"/>
      <c r="E159" s="197"/>
    </row>
    <row r="160" spans="1:5" ht="12.75">
      <c r="A160" s="197"/>
      <c r="B160" s="197"/>
      <c r="C160" s="197"/>
      <c r="D160" s="197"/>
      <c r="E160" s="197"/>
    </row>
    <row r="161" spans="1:5" ht="12.75">
      <c r="A161" s="197"/>
      <c r="B161" s="197"/>
      <c r="C161" s="197"/>
      <c r="D161" s="197"/>
      <c r="E161" s="197"/>
    </row>
    <row r="162" spans="1:5" ht="12.75">
      <c r="A162" s="197"/>
      <c r="B162" s="197"/>
      <c r="C162" s="197"/>
      <c r="D162" s="197"/>
      <c r="E162" s="197"/>
    </row>
    <row r="163" spans="1:5" ht="12.75">
      <c r="A163" s="197"/>
      <c r="B163" s="197"/>
      <c r="C163" s="197"/>
      <c r="D163" s="197"/>
      <c r="E163" s="197"/>
    </row>
    <row r="164" spans="1:5" ht="12.75">
      <c r="A164" s="197"/>
      <c r="B164" s="197"/>
      <c r="C164" s="197"/>
      <c r="D164" s="197"/>
      <c r="E164" s="197"/>
    </row>
    <row r="165" spans="1:5" ht="12.75">
      <c r="A165" s="197"/>
      <c r="B165" s="197"/>
      <c r="C165" s="197"/>
      <c r="D165" s="197"/>
      <c r="E165" s="197"/>
    </row>
  </sheetData>
  <sheetProtection/>
  <mergeCells count="3">
    <mergeCell ref="D6:D7"/>
    <mergeCell ref="E6:E7"/>
    <mergeCell ref="A1:E1"/>
  </mergeCells>
  <printOptions horizontalCentered="1"/>
  <pageMargins left="0.35433070866141736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7"/>
  <sheetViews>
    <sheetView showGridLines="0" rightToLeft="1" zoomScalePageLayoutView="0" workbookViewId="0" topLeftCell="A1">
      <selection activeCell="C20" sqref="C20"/>
    </sheetView>
  </sheetViews>
  <sheetFormatPr defaultColWidth="9.140625" defaultRowHeight="12.75"/>
  <cols>
    <col min="1" max="1" width="14.28125" style="0" customWidth="1"/>
    <col min="2" max="2" width="40.00390625" style="0" customWidth="1"/>
    <col min="3" max="3" width="13.8515625" style="0" customWidth="1"/>
    <col min="4" max="4" width="13.57421875" style="0" customWidth="1"/>
  </cols>
  <sheetData>
    <row r="2" spans="1:4" ht="24.75">
      <c r="A2" s="241" t="s">
        <v>299</v>
      </c>
      <c r="B2" s="241"/>
      <c r="C2" s="241"/>
      <c r="D2" s="241"/>
    </row>
    <row r="3" spans="1:4" ht="24" customHeight="1">
      <c r="A3" s="240" t="s">
        <v>298</v>
      </c>
      <c r="B3" s="238"/>
      <c r="C3" s="238"/>
      <c r="D3" s="238"/>
    </row>
    <row r="4" spans="1:4" ht="21" customHeight="1">
      <c r="A4" s="240" t="s">
        <v>297</v>
      </c>
      <c r="B4" s="238"/>
      <c r="C4" s="238"/>
      <c r="D4" s="238"/>
    </row>
    <row r="5" spans="1:4" ht="23.25">
      <c r="A5" s="197"/>
      <c r="B5" s="197"/>
      <c r="C5" s="197"/>
      <c r="D5" s="263" t="s">
        <v>125</v>
      </c>
    </row>
    <row r="6" spans="1:4" s="1" customFormat="1" ht="18.75" customHeight="1">
      <c r="A6" s="107" t="s">
        <v>190</v>
      </c>
      <c r="B6" s="195"/>
      <c r="C6" s="105" t="s">
        <v>78</v>
      </c>
      <c r="D6" s="193"/>
    </row>
    <row r="7" spans="1:4" s="1" customFormat="1" ht="18.75" customHeight="1">
      <c r="A7" s="104" t="s">
        <v>42</v>
      </c>
      <c r="B7" s="103" t="s">
        <v>3</v>
      </c>
      <c r="C7" s="102" t="s">
        <v>4</v>
      </c>
      <c r="D7" s="102" t="s">
        <v>2</v>
      </c>
    </row>
    <row r="8" spans="1:4" s="1" customFormat="1" ht="18.75" customHeight="1">
      <c r="A8" s="125">
        <v>2013</v>
      </c>
      <c r="B8" s="189"/>
      <c r="C8" s="99"/>
      <c r="D8" s="99"/>
    </row>
    <row r="9" spans="1:4" ht="24.75">
      <c r="A9" s="261"/>
      <c r="B9" s="187" t="s">
        <v>283</v>
      </c>
      <c r="C9" s="262"/>
      <c r="D9" s="261"/>
    </row>
    <row r="10" spans="1:4" ht="20.25" customHeight="1">
      <c r="A10" s="205">
        <v>1023632</v>
      </c>
      <c r="B10" s="260" t="s">
        <v>296</v>
      </c>
      <c r="C10" s="256">
        <v>1202000</v>
      </c>
      <c r="D10" s="205">
        <v>1815227</v>
      </c>
    </row>
    <row r="11" spans="1:4" ht="20.25" customHeight="1">
      <c r="A11" s="205">
        <v>9166750</v>
      </c>
      <c r="B11" s="259" t="s">
        <v>295</v>
      </c>
      <c r="C11" s="256">
        <v>18798000</v>
      </c>
      <c r="D11" s="205">
        <v>12785429</v>
      </c>
    </row>
    <row r="12" spans="1:4" ht="20.25" customHeight="1">
      <c r="A12" s="205">
        <v>20054635</v>
      </c>
      <c r="B12" s="259" t="s">
        <v>294</v>
      </c>
      <c r="C12" s="250" t="s">
        <v>252</v>
      </c>
      <c r="D12" s="205">
        <v>1237601</v>
      </c>
    </row>
    <row r="13" spans="1:4" ht="24.75">
      <c r="A13" s="202">
        <f>SUM(A10:A12)</f>
        <v>30245017</v>
      </c>
      <c r="B13" s="247" t="s">
        <v>278</v>
      </c>
      <c r="C13" s="258">
        <f>SUM(C10:C12)</f>
        <v>20000000</v>
      </c>
      <c r="D13" s="258">
        <f>SUM(D10:D12)</f>
        <v>15838257</v>
      </c>
    </row>
    <row r="14" spans="1:4" ht="24.75">
      <c r="A14" s="205"/>
      <c r="B14" s="257" t="s">
        <v>277</v>
      </c>
      <c r="C14" s="256"/>
      <c r="D14" s="205"/>
    </row>
    <row r="15" spans="1:4" ht="24.75">
      <c r="A15" s="205"/>
      <c r="B15" s="257" t="s">
        <v>293</v>
      </c>
      <c r="C15" s="256"/>
      <c r="D15" s="205"/>
    </row>
    <row r="16" spans="1:4" ht="20.25" customHeight="1">
      <c r="A16" s="205">
        <v>9719934</v>
      </c>
      <c r="B16" s="251" t="s">
        <v>292</v>
      </c>
      <c r="C16" s="256">
        <v>30000000</v>
      </c>
      <c r="D16" s="205">
        <v>6574471</v>
      </c>
    </row>
    <row r="17" spans="1:4" ht="24.75">
      <c r="A17" s="218">
        <f>SUM(A16:A16)</f>
        <v>9719934</v>
      </c>
      <c r="B17" s="255" t="s">
        <v>291</v>
      </c>
      <c r="C17" s="254">
        <f>SUM(C16:C16)</f>
        <v>30000000</v>
      </c>
      <c r="D17" s="218">
        <f>SUM(D16:D16)</f>
        <v>6574471</v>
      </c>
    </row>
    <row r="18" spans="1:4" ht="24.75">
      <c r="A18" s="252"/>
      <c r="B18" s="187" t="s">
        <v>290</v>
      </c>
      <c r="C18" s="253"/>
      <c r="D18" s="252"/>
    </row>
    <row r="19" spans="1:4" ht="24.75">
      <c r="A19" s="219">
        <v>11853200</v>
      </c>
      <c r="B19" s="251" t="s">
        <v>289</v>
      </c>
      <c r="C19" s="250" t="s">
        <v>252</v>
      </c>
      <c r="D19" s="249">
        <v>208641031</v>
      </c>
    </row>
    <row r="20" spans="1:4" ht="24.75">
      <c r="A20" s="202">
        <f>SUM(A19:A19)</f>
        <v>11853200</v>
      </c>
      <c r="B20" s="247" t="s">
        <v>288</v>
      </c>
      <c r="C20" s="248">
        <f>SUM(C19:C19)</f>
        <v>0</v>
      </c>
      <c r="D20" s="202">
        <f>SUM(D19:D19)</f>
        <v>208641031</v>
      </c>
    </row>
    <row r="21" spans="1:4" ht="24.75">
      <c r="A21" s="202">
        <f>SUM(A17+A20)</f>
        <v>21573134</v>
      </c>
      <c r="B21" s="247" t="s">
        <v>274</v>
      </c>
      <c r="C21" s="202">
        <f>SUM(C17+C20)</f>
        <v>30000000</v>
      </c>
      <c r="D21" s="202">
        <f>SUM(D17+D20)</f>
        <v>215215502</v>
      </c>
    </row>
    <row r="22" spans="1:4" ht="24.75">
      <c r="A22" s="246"/>
      <c r="B22" s="245"/>
      <c r="C22" s="244"/>
      <c r="D22" s="244"/>
    </row>
    <row r="35" spans="1:4" ht="12.75">
      <c r="A35" s="243" t="s">
        <v>287</v>
      </c>
      <c r="B35" s="242"/>
      <c r="C35" s="242"/>
      <c r="D35" s="242"/>
    </row>
    <row r="47" ht="17.25" customHeight="1">
      <c r="B47" s="63"/>
    </row>
  </sheetData>
  <sheetProtection/>
  <mergeCells count="4">
    <mergeCell ref="C7:C8"/>
    <mergeCell ref="D7:D8"/>
    <mergeCell ref="A35:D35"/>
    <mergeCell ref="A2:D2"/>
  </mergeCells>
  <printOptions horizontalCentered="1"/>
  <pageMargins left="0.35433070866141736" right="0.5511811023622047" top="0.35433070866141736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showGridLines="0" rightToLeft="1" zoomScalePageLayoutView="0" workbookViewId="0" topLeftCell="A1">
      <selection activeCell="B76" sqref="B76"/>
    </sheetView>
  </sheetViews>
  <sheetFormatPr defaultColWidth="9.140625" defaultRowHeight="12.75"/>
  <cols>
    <col min="1" max="1" width="14.28125" style="0" customWidth="1"/>
    <col min="2" max="2" width="44.140625" style="0" customWidth="1"/>
    <col min="3" max="3" width="14.28125" style="0" customWidth="1"/>
    <col min="4" max="4" width="14.57421875" style="0" customWidth="1"/>
  </cols>
  <sheetData>
    <row r="1" spans="1:4" s="1" customFormat="1" ht="15" customHeight="1">
      <c r="A1" s="84" t="s">
        <v>326</v>
      </c>
      <c r="B1" s="84"/>
      <c r="C1" s="84"/>
      <c r="D1" s="84"/>
    </row>
    <row r="2" spans="1:4" s="1" customFormat="1" ht="21" customHeight="1">
      <c r="A2" s="126" t="s">
        <v>316</v>
      </c>
      <c r="B2" s="4"/>
      <c r="C2" s="4"/>
      <c r="D2" s="4"/>
    </row>
    <row r="3" spans="1:4" s="1" customFormat="1" ht="19.5" customHeight="1">
      <c r="A3" s="126" t="s">
        <v>315</v>
      </c>
      <c r="B3" s="4"/>
      <c r="C3" s="4"/>
      <c r="D3" s="4"/>
    </row>
    <row r="4" spans="1:4" s="1" customFormat="1" ht="15.75" customHeight="1">
      <c r="A4" s="268"/>
      <c r="B4" s="109"/>
      <c r="C4" s="109"/>
      <c r="D4" s="76" t="s">
        <v>125</v>
      </c>
    </row>
    <row r="5" spans="1:4" s="1" customFormat="1" ht="18.75" customHeight="1">
      <c r="A5" s="107" t="s">
        <v>2</v>
      </c>
      <c r="B5" s="106"/>
      <c r="C5" s="267" t="s">
        <v>78</v>
      </c>
      <c r="D5" s="45"/>
    </row>
    <row r="6" spans="1:4" s="1" customFormat="1" ht="16.5" customHeight="1">
      <c r="A6" s="104" t="s">
        <v>42</v>
      </c>
      <c r="B6" s="103" t="s">
        <v>3</v>
      </c>
      <c r="C6" s="102" t="s">
        <v>4</v>
      </c>
      <c r="D6" s="102" t="s">
        <v>2</v>
      </c>
    </row>
    <row r="7" spans="1:4" s="1" customFormat="1" ht="15" customHeight="1">
      <c r="A7" s="125">
        <v>2013</v>
      </c>
      <c r="B7" s="273"/>
      <c r="C7" s="99"/>
      <c r="D7" s="99"/>
    </row>
    <row r="8" spans="1:4" s="1" customFormat="1" ht="21" customHeight="1">
      <c r="A8" s="98">
        <v>222010390</v>
      </c>
      <c r="B8" s="272" t="s">
        <v>159</v>
      </c>
      <c r="C8" s="271">
        <v>220961000</v>
      </c>
      <c r="D8" s="98">
        <v>256212020</v>
      </c>
    </row>
    <row r="9" spans="1:4" s="1" customFormat="1" ht="21" customHeight="1">
      <c r="A9" s="94">
        <v>308468405</v>
      </c>
      <c r="B9" s="121" t="s">
        <v>325</v>
      </c>
      <c r="C9" s="92">
        <v>293018000</v>
      </c>
      <c r="D9" s="94">
        <v>326454688</v>
      </c>
    </row>
    <row r="10" spans="1:4" s="1" customFormat="1" ht="21" customHeight="1">
      <c r="A10" s="94">
        <v>4495429</v>
      </c>
      <c r="B10" s="118" t="s">
        <v>157</v>
      </c>
      <c r="C10" s="93">
        <v>4774000</v>
      </c>
      <c r="D10" s="94">
        <v>5723577</v>
      </c>
    </row>
    <row r="11" spans="1:4" s="1" customFormat="1" ht="21" customHeight="1">
      <c r="A11" s="94">
        <v>2150037</v>
      </c>
      <c r="B11" s="118" t="s">
        <v>228</v>
      </c>
      <c r="C11" s="93">
        <v>1629000</v>
      </c>
      <c r="D11" s="94">
        <v>1806970</v>
      </c>
    </row>
    <row r="12" spans="1:4" s="1" customFormat="1" ht="21" customHeight="1">
      <c r="A12" s="94">
        <v>3299191</v>
      </c>
      <c r="B12" s="118" t="s">
        <v>156</v>
      </c>
      <c r="C12" s="93">
        <v>3824000</v>
      </c>
      <c r="D12" s="94">
        <v>4022948</v>
      </c>
    </row>
    <row r="13" spans="1:4" s="1" customFormat="1" ht="21" customHeight="1">
      <c r="A13" s="94">
        <v>13759421</v>
      </c>
      <c r="B13" s="118" t="s">
        <v>155</v>
      </c>
      <c r="C13" s="93">
        <v>15883000</v>
      </c>
      <c r="D13" s="94">
        <v>29561330</v>
      </c>
    </row>
    <row r="14" spans="1:4" s="1" customFormat="1" ht="21" customHeight="1">
      <c r="A14" s="94">
        <v>65692904</v>
      </c>
      <c r="B14" s="118" t="s">
        <v>154</v>
      </c>
      <c r="C14" s="93">
        <v>71795000</v>
      </c>
      <c r="D14" s="94">
        <v>75939629</v>
      </c>
    </row>
    <row r="15" spans="1:4" s="1" customFormat="1" ht="21" customHeight="1">
      <c r="A15" s="94">
        <v>35417904</v>
      </c>
      <c r="B15" s="118" t="s">
        <v>153</v>
      </c>
      <c r="C15" s="93">
        <v>32059000</v>
      </c>
      <c r="D15" s="94">
        <v>44683772</v>
      </c>
    </row>
    <row r="16" spans="1:4" s="1" customFormat="1" ht="21" customHeight="1">
      <c r="A16" s="94">
        <v>8329470</v>
      </c>
      <c r="B16" s="118" t="s">
        <v>152</v>
      </c>
      <c r="C16" s="93">
        <v>9312000</v>
      </c>
      <c r="D16" s="94">
        <v>11615073</v>
      </c>
    </row>
    <row r="17" spans="1:4" s="1" customFormat="1" ht="21" customHeight="1">
      <c r="A17" s="94">
        <v>15378183</v>
      </c>
      <c r="B17" s="118" t="s">
        <v>151</v>
      </c>
      <c r="C17" s="93">
        <v>16315000</v>
      </c>
      <c r="D17" s="94">
        <v>20496271</v>
      </c>
    </row>
    <row r="18" spans="1:4" s="1" customFormat="1" ht="21" customHeight="1">
      <c r="A18" s="94">
        <v>3960890</v>
      </c>
      <c r="B18" s="118" t="s">
        <v>150</v>
      </c>
      <c r="C18" s="93">
        <v>4498000</v>
      </c>
      <c r="D18" s="94">
        <v>4819779</v>
      </c>
    </row>
    <row r="19" spans="1:4" s="1" customFormat="1" ht="21" customHeight="1">
      <c r="A19" s="94">
        <v>44374504</v>
      </c>
      <c r="B19" s="118" t="s">
        <v>324</v>
      </c>
      <c r="C19" s="93">
        <v>45254000</v>
      </c>
      <c r="D19" s="94">
        <v>58370087</v>
      </c>
    </row>
    <row r="20" spans="1:4" s="1" customFormat="1" ht="21" customHeight="1">
      <c r="A20" s="94">
        <v>15735391</v>
      </c>
      <c r="B20" s="118" t="s">
        <v>148</v>
      </c>
      <c r="C20" s="93">
        <v>17748000</v>
      </c>
      <c r="D20" s="94">
        <v>18781494</v>
      </c>
    </row>
    <row r="21" spans="1:4" s="1" customFormat="1" ht="21" customHeight="1">
      <c r="A21" s="94">
        <v>530610713</v>
      </c>
      <c r="B21" s="118" t="s">
        <v>147</v>
      </c>
      <c r="C21" s="93">
        <v>593059000</v>
      </c>
      <c r="D21" s="94">
        <v>711226154</v>
      </c>
    </row>
    <row r="22" spans="1:4" s="1" customFormat="1" ht="21" customHeight="1">
      <c r="A22" s="94">
        <v>920082603</v>
      </c>
      <c r="B22" s="118" t="s">
        <v>146</v>
      </c>
      <c r="C22" s="93">
        <v>990951000</v>
      </c>
      <c r="D22" s="94">
        <v>1245514521</v>
      </c>
    </row>
    <row r="23" spans="1:4" s="1" customFormat="1" ht="21" customHeight="1">
      <c r="A23" s="94">
        <v>161824225</v>
      </c>
      <c r="B23" s="118" t="s">
        <v>145</v>
      </c>
      <c r="C23" s="93">
        <v>164005000</v>
      </c>
      <c r="D23" s="94">
        <v>174403747</v>
      </c>
    </row>
    <row r="24" spans="1:4" s="1" customFormat="1" ht="21" customHeight="1">
      <c r="A24" s="94">
        <v>10469846</v>
      </c>
      <c r="B24" s="118" t="s">
        <v>187</v>
      </c>
      <c r="C24" s="93">
        <v>10004000</v>
      </c>
      <c r="D24" s="94">
        <v>13813511</v>
      </c>
    </row>
    <row r="25" spans="1:4" s="1" customFormat="1" ht="21" customHeight="1">
      <c r="A25" s="94">
        <v>13605815</v>
      </c>
      <c r="B25" s="118" t="s">
        <v>323</v>
      </c>
      <c r="C25" s="93">
        <v>13991000</v>
      </c>
      <c r="D25" s="94">
        <v>18345006</v>
      </c>
    </row>
    <row r="26" spans="1:4" s="1" customFormat="1" ht="21" customHeight="1">
      <c r="A26" s="94">
        <v>34446974</v>
      </c>
      <c r="B26" s="118" t="s">
        <v>322</v>
      </c>
      <c r="C26" s="93">
        <v>35396000</v>
      </c>
      <c r="D26" s="94">
        <v>46633569</v>
      </c>
    </row>
    <row r="27" spans="1:4" s="1" customFormat="1" ht="21" customHeight="1">
      <c r="A27" s="94">
        <v>83570140</v>
      </c>
      <c r="B27" s="118" t="s">
        <v>321</v>
      </c>
      <c r="C27" s="93">
        <v>91718000</v>
      </c>
      <c r="D27" s="94">
        <v>107010659</v>
      </c>
    </row>
    <row r="28" spans="1:4" s="1" customFormat="1" ht="21" customHeight="1">
      <c r="A28" s="94">
        <v>1166498</v>
      </c>
      <c r="B28" s="118" t="s">
        <v>140</v>
      </c>
      <c r="C28" s="93">
        <v>627000</v>
      </c>
      <c r="D28" s="94">
        <v>1139227</v>
      </c>
    </row>
    <row r="29" spans="1:4" s="1" customFormat="1" ht="21" customHeight="1">
      <c r="A29" s="94">
        <v>78295677</v>
      </c>
      <c r="B29" s="118" t="s">
        <v>139</v>
      </c>
      <c r="C29" s="93">
        <v>83384000</v>
      </c>
      <c r="D29" s="94">
        <v>100962171</v>
      </c>
    </row>
    <row r="30" spans="1:4" s="1" customFormat="1" ht="21" customHeight="1">
      <c r="A30" s="94">
        <v>3378966</v>
      </c>
      <c r="B30" s="118" t="s">
        <v>138</v>
      </c>
      <c r="C30" s="93">
        <v>3523000</v>
      </c>
      <c r="D30" s="94">
        <v>4633785</v>
      </c>
    </row>
    <row r="31" spans="1:4" s="1" customFormat="1" ht="21" customHeight="1">
      <c r="A31" s="94">
        <v>2313382</v>
      </c>
      <c r="B31" s="121" t="s">
        <v>227</v>
      </c>
      <c r="C31" s="93">
        <v>2036000</v>
      </c>
      <c r="D31" s="94">
        <v>2933655</v>
      </c>
    </row>
    <row r="32" spans="1:4" s="1" customFormat="1" ht="21" customHeight="1">
      <c r="A32" s="92">
        <v>258616</v>
      </c>
      <c r="B32" s="118" t="s">
        <v>320</v>
      </c>
      <c r="C32" s="93">
        <v>261000</v>
      </c>
      <c r="D32" s="92">
        <v>290723</v>
      </c>
    </row>
    <row r="33" spans="1:4" s="1" customFormat="1" ht="21" customHeight="1">
      <c r="A33" s="94">
        <v>6769305</v>
      </c>
      <c r="B33" s="118" t="s">
        <v>136</v>
      </c>
      <c r="C33" s="93">
        <v>8064000</v>
      </c>
      <c r="D33" s="94">
        <v>7149692</v>
      </c>
    </row>
    <row r="34" spans="1:4" s="1" customFormat="1" ht="21" customHeight="1">
      <c r="A34" s="115">
        <v>5653393</v>
      </c>
      <c r="B34" s="270" t="s">
        <v>319</v>
      </c>
      <c r="C34" s="269">
        <v>5729000</v>
      </c>
      <c r="D34" s="115">
        <v>7295059</v>
      </c>
    </row>
    <row r="35" spans="1:4" s="1" customFormat="1" ht="15" customHeight="1">
      <c r="A35" s="158"/>
      <c r="B35" s="158"/>
      <c r="C35" s="158"/>
      <c r="D35" s="158"/>
    </row>
    <row r="36" spans="1:4" s="1" customFormat="1" ht="15" customHeight="1">
      <c r="A36"/>
      <c r="B36"/>
      <c r="C36"/>
      <c r="D36"/>
    </row>
    <row r="37" spans="1:4" s="1" customFormat="1" ht="15" customHeight="1">
      <c r="A37"/>
      <c r="B37"/>
      <c r="C37"/>
      <c r="D37"/>
    </row>
    <row r="38" spans="1:4" s="1" customFormat="1" ht="15" customHeight="1">
      <c r="A38" s="265" t="s">
        <v>318</v>
      </c>
      <c r="B38" s="265"/>
      <c r="C38" s="265"/>
      <c r="D38" s="265"/>
    </row>
    <row r="39" spans="1:4" s="1" customFormat="1" ht="15" customHeight="1">
      <c r="A39"/>
      <c r="B39"/>
      <c r="C39"/>
      <c r="D39"/>
    </row>
    <row r="40" spans="1:4" s="1" customFormat="1" ht="15" customHeight="1">
      <c r="A40"/>
      <c r="B40"/>
      <c r="C40"/>
      <c r="D40"/>
    </row>
    <row r="41" spans="1:4" s="1" customFormat="1" ht="15" customHeight="1">
      <c r="A41"/>
      <c r="B41"/>
      <c r="C41"/>
      <c r="D41"/>
    </row>
    <row r="42" spans="1:4" s="1" customFormat="1" ht="15" customHeight="1">
      <c r="A42"/>
      <c r="B42"/>
      <c r="C42"/>
      <c r="D42"/>
    </row>
    <row r="43" spans="1:4" s="1" customFormat="1" ht="15" customHeight="1">
      <c r="A43"/>
      <c r="B43"/>
      <c r="C43"/>
      <c r="D43"/>
    </row>
    <row r="44" spans="1:4" s="1" customFormat="1" ht="15" customHeight="1">
      <c r="A44"/>
      <c r="B44"/>
      <c r="C44"/>
      <c r="D44"/>
    </row>
    <row r="45" spans="1:4" ht="21" customHeight="1">
      <c r="A45" s="84" t="s">
        <v>317</v>
      </c>
      <c r="B45" s="84"/>
      <c r="C45" s="84"/>
      <c r="D45" s="84"/>
    </row>
    <row r="46" spans="1:4" ht="16.5" customHeight="1">
      <c r="A46" s="126" t="s">
        <v>316</v>
      </c>
      <c r="B46" s="4"/>
      <c r="C46" s="4"/>
      <c r="D46" s="4"/>
    </row>
    <row r="47" spans="1:4" ht="16.5" customHeight="1">
      <c r="A47" s="126" t="s">
        <v>315</v>
      </c>
      <c r="B47" s="4"/>
      <c r="C47" s="4"/>
      <c r="D47" s="4"/>
    </row>
    <row r="48" spans="1:4" ht="16.5" customHeight="1">
      <c r="A48" s="268"/>
      <c r="B48" s="109"/>
      <c r="C48" s="109"/>
      <c r="D48" s="76" t="s">
        <v>125</v>
      </c>
    </row>
    <row r="49" spans="1:4" ht="19.5" customHeight="1">
      <c r="A49" s="107" t="s">
        <v>2</v>
      </c>
      <c r="B49" s="106"/>
      <c r="C49" s="267" t="s">
        <v>78</v>
      </c>
      <c r="D49" s="45"/>
    </row>
    <row r="50" spans="1:4" ht="20.25" customHeight="1">
      <c r="A50" s="104" t="s">
        <v>42</v>
      </c>
      <c r="B50" s="103" t="s">
        <v>3</v>
      </c>
      <c r="C50" s="102" t="s">
        <v>4</v>
      </c>
      <c r="D50" s="102" t="s">
        <v>190</v>
      </c>
    </row>
    <row r="51" spans="1:4" ht="21" customHeight="1">
      <c r="A51" s="101">
        <v>2013</v>
      </c>
      <c r="B51" s="266"/>
      <c r="C51" s="99"/>
      <c r="D51" s="99"/>
    </row>
    <row r="52" spans="1:4" ht="17.25" customHeight="1">
      <c r="A52" s="94">
        <v>189274053</v>
      </c>
      <c r="B52" s="177" t="s">
        <v>134</v>
      </c>
      <c r="C52" s="93">
        <v>197409000</v>
      </c>
      <c r="D52" s="94">
        <v>226399788</v>
      </c>
    </row>
    <row r="53" spans="1:4" ht="17.25" customHeight="1">
      <c r="A53" s="94">
        <v>13179847</v>
      </c>
      <c r="B53" s="118" t="s">
        <v>314</v>
      </c>
      <c r="C53" s="93">
        <v>14934000</v>
      </c>
      <c r="D53" s="94">
        <v>16703163</v>
      </c>
    </row>
    <row r="54" spans="1:4" ht="17.25" customHeight="1">
      <c r="A54" s="94">
        <v>119300979</v>
      </c>
      <c r="B54" s="118" t="s">
        <v>313</v>
      </c>
      <c r="C54" s="93">
        <v>62750000</v>
      </c>
      <c r="D54" s="94">
        <v>75777691</v>
      </c>
    </row>
    <row r="55" spans="1:4" ht="17.25" customHeight="1">
      <c r="A55" s="94">
        <v>30865382</v>
      </c>
      <c r="B55" s="118" t="s">
        <v>131</v>
      </c>
      <c r="C55" s="93">
        <v>31897000</v>
      </c>
      <c r="D55" s="94">
        <v>36305265</v>
      </c>
    </row>
    <row r="56" spans="1:4" ht="17.25" customHeight="1">
      <c r="A56" s="94">
        <v>1692404</v>
      </c>
      <c r="B56" s="118" t="s">
        <v>130</v>
      </c>
      <c r="C56" s="93">
        <v>1032000</v>
      </c>
      <c r="D56" s="94">
        <v>1961132</v>
      </c>
    </row>
    <row r="57" spans="1:4" ht="17.25" customHeight="1">
      <c r="A57" s="94">
        <v>63490152</v>
      </c>
      <c r="B57" s="118" t="s">
        <v>214</v>
      </c>
      <c r="C57" s="93">
        <v>62725000</v>
      </c>
      <c r="D57" s="94">
        <v>69691574</v>
      </c>
    </row>
    <row r="58" spans="1:4" ht="17.25" customHeight="1">
      <c r="A58" s="94">
        <v>212038069</v>
      </c>
      <c r="B58" s="121" t="s">
        <v>312</v>
      </c>
      <c r="C58" s="93">
        <v>222000000</v>
      </c>
      <c r="D58" s="94">
        <v>297781930</v>
      </c>
    </row>
    <row r="59" spans="1:4" ht="17.25" customHeight="1">
      <c r="A59" s="94">
        <v>9294099</v>
      </c>
      <c r="B59" s="118" t="s">
        <v>123</v>
      </c>
      <c r="C59" s="89">
        <v>9419000</v>
      </c>
      <c r="D59" s="94">
        <v>12134256</v>
      </c>
    </row>
    <row r="60" spans="1:4" ht="17.25" customHeight="1">
      <c r="A60" s="94">
        <v>10988798</v>
      </c>
      <c r="B60" s="121" t="s">
        <v>311</v>
      </c>
      <c r="C60" s="89">
        <v>17000000</v>
      </c>
      <c r="D60" s="94">
        <v>14517136</v>
      </c>
    </row>
    <row r="61" spans="1:4" ht="17.25" customHeight="1">
      <c r="A61" s="94">
        <v>54998062</v>
      </c>
      <c r="B61" s="121" t="s">
        <v>122</v>
      </c>
      <c r="C61" s="89">
        <v>57209000</v>
      </c>
      <c r="D61" s="94">
        <v>95182675</v>
      </c>
    </row>
    <row r="62" spans="1:4" ht="17.25" customHeight="1">
      <c r="A62" s="94">
        <v>8420089</v>
      </c>
      <c r="B62" s="121" t="s">
        <v>121</v>
      </c>
      <c r="C62" s="92">
        <v>9000000</v>
      </c>
      <c r="D62" s="94">
        <v>9568334</v>
      </c>
    </row>
    <row r="63" spans="1:4" ht="17.25" customHeight="1">
      <c r="A63" s="94">
        <v>15294149</v>
      </c>
      <c r="B63" s="121" t="s">
        <v>310</v>
      </c>
      <c r="C63" s="92">
        <v>15815000</v>
      </c>
      <c r="D63" s="94">
        <v>19811560</v>
      </c>
    </row>
    <row r="64" spans="1:4" ht="17.25" customHeight="1">
      <c r="A64" s="94">
        <v>17103150</v>
      </c>
      <c r="B64" s="121" t="s">
        <v>119</v>
      </c>
      <c r="C64" s="92">
        <v>18260000</v>
      </c>
      <c r="D64" s="94">
        <v>22806128</v>
      </c>
    </row>
    <row r="65" spans="1:4" ht="17.25" customHeight="1">
      <c r="A65" s="94">
        <v>9962594</v>
      </c>
      <c r="B65" s="121" t="s">
        <v>118</v>
      </c>
      <c r="C65" s="92">
        <v>10298000</v>
      </c>
      <c r="D65" s="94">
        <v>10404701</v>
      </c>
    </row>
    <row r="66" spans="1:4" ht="17.25" customHeight="1">
      <c r="A66" s="94">
        <v>10369890</v>
      </c>
      <c r="B66" s="121" t="s">
        <v>117</v>
      </c>
      <c r="C66" s="92">
        <v>11505000</v>
      </c>
      <c r="D66" s="94">
        <v>10148605</v>
      </c>
    </row>
    <row r="67" spans="1:4" ht="17.25" customHeight="1">
      <c r="A67" s="94">
        <v>3930962</v>
      </c>
      <c r="B67" s="121" t="s">
        <v>116</v>
      </c>
      <c r="C67" s="92">
        <v>4409000</v>
      </c>
      <c r="D67" s="94">
        <v>5338144</v>
      </c>
    </row>
    <row r="68" spans="1:4" ht="17.25" customHeight="1">
      <c r="A68" s="94">
        <v>5693710</v>
      </c>
      <c r="B68" s="121" t="s">
        <v>115</v>
      </c>
      <c r="C68" s="92">
        <v>7070000</v>
      </c>
      <c r="D68" s="94">
        <v>7235761</v>
      </c>
    </row>
    <row r="69" spans="1:4" ht="17.25" customHeight="1">
      <c r="A69" s="94">
        <v>141020627</v>
      </c>
      <c r="B69" s="121" t="s">
        <v>114</v>
      </c>
      <c r="C69" s="92">
        <v>150568000</v>
      </c>
      <c r="D69" s="94">
        <v>179417813</v>
      </c>
    </row>
    <row r="70" spans="1:4" ht="17.25" customHeight="1">
      <c r="A70" s="94">
        <v>3734506</v>
      </c>
      <c r="B70" s="121" t="s">
        <v>113</v>
      </c>
      <c r="C70" s="92">
        <v>4338000</v>
      </c>
      <c r="D70" s="94">
        <v>5275212</v>
      </c>
    </row>
    <row r="71" spans="1:4" ht="17.25" customHeight="1">
      <c r="A71" s="94">
        <v>13193351</v>
      </c>
      <c r="B71" s="121" t="s">
        <v>112</v>
      </c>
      <c r="C71" s="92">
        <v>11933000</v>
      </c>
      <c r="D71" s="94">
        <v>16843963</v>
      </c>
    </row>
    <row r="72" spans="1:4" ht="17.25" customHeight="1">
      <c r="A72" s="92">
        <v>10961500</v>
      </c>
      <c r="B72" s="121" t="s">
        <v>309</v>
      </c>
      <c r="C72" s="88" t="s">
        <v>301</v>
      </c>
      <c r="D72" s="92">
        <v>493569</v>
      </c>
    </row>
    <row r="73" spans="1:4" ht="17.25" customHeight="1">
      <c r="A73" s="94">
        <v>160477052</v>
      </c>
      <c r="B73" s="121" t="s">
        <v>197</v>
      </c>
      <c r="C73" s="92">
        <v>168930000</v>
      </c>
      <c r="D73" s="94">
        <v>176081431</v>
      </c>
    </row>
    <row r="74" spans="1:4" ht="17.25" customHeight="1">
      <c r="A74" s="94">
        <v>30000000</v>
      </c>
      <c r="B74" s="121" t="s">
        <v>308</v>
      </c>
      <c r="C74" s="88" t="s">
        <v>301</v>
      </c>
      <c r="D74" s="88" t="s">
        <v>301</v>
      </c>
    </row>
    <row r="75" spans="1:4" ht="17.25" customHeight="1">
      <c r="A75" s="94">
        <v>12894789</v>
      </c>
      <c r="B75" s="121" t="s">
        <v>110</v>
      </c>
      <c r="C75" s="92">
        <v>11865000</v>
      </c>
      <c r="D75" s="94">
        <v>14040525</v>
      </c>
    </row>
    <row r="76" spans="1:4" ht="17.25" customHeight="1">
      <c r="A76" s="94">
        <v>32613873</v>
      </c>
      <c r="B76" s="121" t="s">
        <v>109</v>
      </c>
      <c r="C76" s="92">
        <v>35646000</v>
      </c>
      <c r="D76" s="94">
        <v>44984945</v>
      </c>
    </row>
    <row r="77" spans="1:4" ht="17.25" customHeight="1">
      <c r="A77" s="94">
        <v>732307</v>
      </c>
      <c r="B77" s="121" t="s">
        <v>307</v>
      </c>
      <c r="C77" s="92">
        <v>939000</v>
      </c>
      <c r="D77" s="94">
        <v>858233</v>
      </c>
    </row>
    <row r="78" spans="1:4" ht="17.25" customHeight="1">
      <c r="A78" s="94">
        <v>6554220</v>
      </c>
      <c r="B78" s="121" t="s">
        <v>107</v>
      </c>
      <c r="C78" s="92">
        <v>9830000</v>
      </c>
      <c r="D78" s="94">
        <v>10525562</v>
      </c>
    </row>
    <row r="79" spans="1:4" ht="17.25" customHeight="1">
      <c r="A79" s="94">
        <v>4395424</v>
      </c>
      <c r="B79" s="121" t="s">
        <v>306</v>
      </c>
      <c r="C79" s="92">
        <v>4272000</v>
      </c>
      <c r="D79" s="94">
        <v>2729061</v>
      </c>
    </row>
    <row r="80" spans="1:4" ht="17.25" customHeight="1">
      <c r="A80" s="94">
        <v>35060551</v>
      </c>
      <c r="B80" s="121" t="s">
        <v>305</v>
      </c>
      <c r="C80" s="92">
        <v>39771000</v>
      </c>
      <c r="D80" s="94">
        <v>47572481</v>
      </c>
    </row>
    <row r="81" spans="1:4" ht="17.25" customHeight="1">
      <c r="A81" s="94">
        <v>720163</v>
      </c>
      <c r="B81" s="121" t="s">
        <v>304</v>
      </c>
      <c r="C81" s="92">
        <v>2000000</v>
      </c>
      <c r="D81" s="94">
        <v>491923</v>
      </c>
    </row>
    <row r="82" spans="1:4" ht="17.25" customHeight="1">
      <c r="A82" s="94">
        <v>21207527</v>
      </c>
      <c r="B82" s="121" t="s">
        <v>303</v>
      </c>
      <c r="C82" s="92">
        <v>21897000</v>
      </c>
      <c r="D82" s="94">
        <v>26074556</v>
      </c>
    </row>
    <row r="83" spans="1:4" ht="17.25" customHeight="1">
      <c r="A83" s="94">
        <v>3564852</v>
      </c>
      <c r="B83" s="121" t="s">
        <v>102</v>
      </c>
      <c r="C83" s="92">
        <v>4061000</v>
      </c>
      <c r="D83" s="94">
        <v>4497593</v>
      </c>
    </row>
    <row r="84" spans="1:4" ht="17.25" customHeight="1">
      <c r="A84" s="88" t="s">
        <v>301</v>
      </c>
      <c r="B84" s="121" t="s">
        <v>101</v>
      </c>
      <c r="C84" s="88" t="s">
        <v>301</v>
      </c>
      <c r="D84" s="94">
        <v>1185184</v>
      </c>
    </row>
    <row r="85" spans="1:4" ht="17.25" customHeight="1">
      <c r="A85" s="88" t="s">
        <v>301</v>
      </c>
      <c r="B85" s="121" t="s">
        <v>302</v>
      </c>
      <c r="C85" s="92">
        <v>528400000</v>
      </c>
      <c r="D85" s="88" t="s">
        <v>301</v>
      </c>
    </row>
    <row r="86" spans="1:4" ht="20.25" customHeight="1">
      <c r="A86" s="87">
        <f>SUM(A8:A34,A52:A85)</f>
        <v>3848545403</v>
      </c>
      <c r="B86" s="168" t="s">
        <v>88</v>
      </c>
      <c r="C86" s="85">
        <f>SUM(C8:C85)</f>
        <v>4487000000</v>
      </c>
      <c r="D86" s="87">
        <f>SUM(D8:D85)</f>
        <v>4762679011</v>
      </c>
    </row>
    <row r="87" spans="1:4" ht="17.25" customHeight="1">
      <c r="A87" s="265" t="s">
        <v>300</v>
      </c>
      <c r="B87" s="265"/>
      <c r="C87" s="265"/>
      <c r="D87" s="265"/>
    </row>
    <row r="88" spans="1:4" ht="18" customHeight="1">
      <c r="A88" s="264"/>
      <c r="B88" s="264"/>
      <c r="C88" s="264"/>
      <c r="D88" s="264"/>
    </row>
  </sheetData>
  <sheetProtection/>
  <mergeCells count="10">
    <mergeCell ref="A88:D88"/>
    <mergeCell ref="D50:D51"/>
    <mergeCell ref="C50:C51"/>
    <mergeCell ref="A87:D87"/>
    <mergeCell ref="A38:D38"/>
    <mergeCell ref="A1:D1"/>
    <mergeCell ref="A45:D45"/>
    <mergeCell ref="A35:D35"/>
    <mergeCell ref="C6:C7"/>
    <mergeCell ref="D6:D7"/>
  </mergeCells>
  <printOptions/>
  <pageMargins left="0" right="0.984251968503937" top="0.31496062992125984" bottom="0.1968503937007874" header="0.4330708661417323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61"/>
  <sheetViews>
    <sheetView showGridLines="0" rightToLeft="1" zoomScalePageLayoutView="0" workbookViewId="0" topLeftCell="A1">
      <selection activeCell="I129" sqref="I129"/>
    </sheetView>
  </sheetViews>
  <sheetFormatPr defaultColWidth="9.140625" defaultRowHeight="12.75"/>
  <cols>
    <col min="1" max="1" width="14.28125" style="0" customWidth="1"/>
    <col min="2" max="2" width="50.8515625" style="0" customWidth="1"/>
    <col min="3" max="4" width="14.28125" style="0" customWidth="1"/>
  </cols>
  <sheetData>
    <row r="2" spans="1:4" s="1" customFormat="1" ht="15" customHeight="1">
      <c r="A2" s="84" t="s">
        <v>377</v>
      </c>
      <c r="B2" s="84"/>
      <c r="C2" s="84"/>
      <c r="D2" s="84"/>
    </row>
    <row r="3" spans="1:4" s="1" customFormat="1" ht="15" customHeight="1">
      <c r="A3" s="126" t="s">
        <v>346</v>
      </c>
      <c r="B3" s="4"/>
      <c r="C3" s="4"/>
      <c r="D3" s="4"/>
    </row>
    <row r="4" spans="1:4" s="1" customFormat="1" ht="15" customHeight="1">
      <c r="A4" s="126" t="s">
        <v>284</v>
      </c>
      <c r="B4" s="4"/>
      <c r="C4" s="4"/>
      <c r="D4" s="4"/>
    </row>
    <row r="5" spans="1:4" s="1" customFormat="1" ht="15" customHeight="1">
      <c r="A5" s="268"/>
      <c r="B5" s="109"/>
      <c r="C5" s="109"/>
      <c r="D5" s="289" t="s">
        <v>125</v>
      </c>
    </row>
    <row r="6" spans="1:4" s="1" customFormat="1" ht="15.75" customHeight="1">
      <c r="A6" s="196" t="s">
        <v>2</v>
      </c>
      <c r="B6" s="106"/>
      <c r="C6" s="288" t="s">
        <v>78</v>
      </c>
      <c r="D6" s="45"/>
    </row>
    <row r="7" spans="1:4" s="1" customFormat="1" ht="15" customHeight="1">
      <c r="A7" s="192" t="s">
        <v>42</v>
      </c>
      <c r="B7" s="103" t="s">
        <v>3</v>
      </c>
      <c r="C7" s="191" t="s">
        <v>345</v>
      </c>
      <c r="D7" s="191" t="s">
        <v>2</v>
      </c>
    </row>
    <row r="8" spans="1:4" s="1" customFormat="1" ht="15" customHeight="1">
      <c r="A8" s="190">
        <v>2013</v>
      </c>
      <c r="B8" s="299"/>
      <c r="C8" s="188"/>
      <c r="D8" s="188"/>
    </row>
    <row r="9" spans="1:4" s="1" customFormat="1" ht="19.5" customHeight="1">
      <c r="A9" s="165"/>
      <c r="B9" s="298" t="s">
        <v>376</v>
      </c>
      <c r="C9" s="297"/>
      <c r="D9" s="296"/>
    </row>
    <row r="10" spans="1:4" s="1" customFormat="1" ht="15" customHeight="1">
      <c r="A10" s="94">
        <v>94238685</v>
      </c>
      <c r="B10" s="118" t="s">
        <v>159</v>
      </c>
      <c r="C10" s="93">
        <v>94349000</v>
      </c>
      <c r="D10" s="94">
        <v>112599372</v>
      </c>
    </row>
    <row r="11" spans="1:4" s="1" customFormat="1" ht="15" customHeight="1">
      <c r="A11" s="94">
        <v>295598405</v>
      </c>
      <c r="B11" s="118" t="s">
        <v>325</v>
      </c>
      <c r="C11" s="89">
        <v>280148000</v>
      </c>
      <c r="D11" s="93">
        <v>313554688</v>
      </c>
    </row>
    <row r="12" spans="1:4" s="1" customFormat="1" ht="15" customHeight="1">
      <c r="A12" s="94">
        <v>4495429</v>
      </c>
      <c r="B12" s="118" t="s">
        <v>157</v>
      </c>
      <c r="C12" s="93">
        <v>4774000</v>
      </c>
      <c r="D12" s="94">
        <v>5723577</v>
      </c>
    </row>
    <row r="13" spans="1:4" s="1" customFormat="1" ht="15" customHeight="1">
      <c r="A13" s="94">
        <v>2150037</v>
      </c>
      <c r="B13" s="118" t="s">
        <v>228</v>
      </c>
      <c r="C13" s="93">
        <v>1629000</v>
      </c>
      <c r="D13" s="94">
        <v>1806970</v>
      </c>
    </row>
    <row r="14" spans="1:4" s="1" customFormat="1" ht="15" customHeight="1">
      <c r="A14" s="94">
        <v>3299191</v>
      </c>
      <c r="B14" s="118" t="s">
        <v>156</v>
      </c>
      <c r="C14" s="93">
        <v>3824000</v>
      </c>
      <c r="D14" s="94">
        <v>4022948</v>
      </c>
    </row>
    <row r="15" spans="1:4" s="1" customFormat="1" ht="15" customHeight="1">
      <c r="A15" s="94">
        <v>13759421</v>
      </c>
      <c r="B15" s="118" t="s">
        <v>155</v>
      </c>
      <c r="C15" s="93">
        <v>15883000</v>
      </c>
      <c r="D15" s="94">
        <v>29561330</v>
      </c>
    </row>
    <row r="16" spans="1:4" s="1" customFormat="1" ht="15" customHeight="1">
      <c r="A16" s="94">
        <v>62101240</v>
      </c>
      <c r="B16" s="118" t="s">
        <v>154</v>
      </c>
      <c r="C16" s="93">
        <v>67224000</v>
      </c>
      <c r="D16" s="94">
        <v>71077892</v>
      </c>
    </row>
    <row r="17" spans="1:4" s="1" customFormat="1" ht="15" customHeight="1">
      <c r="A17" s="94">
        <v>1166498</v>
      </c>
      <c r="B17" s="118" t="s">
        <v>140</v>
      </c>
      <c r="C17" s="93">
        <v>627000</v>
      </c>
      <c r="D17" s="94">
        <v>1139227</v>
      </c>
    </row>
    <row r="18" spans="1:4" s="1" customFormat="1" ht="15" customHeight="1">
      <c r="A18" s="94">
        <v>2313382</v>
      </c>
      <c r="B18" s="121" t="s">
        <v>137</v>
      </c>
      <c r="C18" s="93">
        <v>2036000</v>
      </c>
      <c r="D18" s="94">
        <v>2933655</v>
      </c>
    </row>
    <row r="19" spans="1:4" s="1" customFormat="1" ht="15" customHeight="1">
      <c r="A19" s="94">
        <v>6769305</v>
      </c>
      <c r="B19" s="118" t="s">
        <v>136</v>
      </c>
      <c r="C19" s="93">
        <v>8064000</v>
      </c>
      <c r="D19" s="94">
        <v>7149692</v>
      </c>
    </row>
    <row r="20" spans="1:4" s="1" customFormat="1" ht="15" customHeight="1">
      <c r="A20" s="94">
        <v>13179847</v>
      </c>
      <c r="B20" s="295" t="s">
        <v>133</v>
      </c>
      <c r="C20" s="93">
        <v>14934000</v>
      </c>
      <c r="D20" s="94">
        <v>16703163</v>
      </c>
    </row>
    <row r="21" spans="1:4" s="1" customFormat="1" ht="15" customHeight="1">
      <c r="A21" s="94">
        <v>7744982</v>
      </c>
      <c r="B21" s="118" t="s">
        <v>121</v>
      </c>
      <c r="C21" s="92">
        <v>8251000</v>
      </c>
      <c r="D21" s="94">
        <v>8402806</v>
      </c>
    </row>
    <row r="22" spans="1:4" s="1" customFormat="1" ht="15" customHeight="1">
      <c r="A22" s="94">
        <v>15294149</v>
      </c>
      <c r="B22" s="118" t="s">
        <v>120</v>
      </c>
      <c r="C22" s="92">
        <v>15815000</v>
      </c>
      <c r="D22" s="94">
        <v>19811560</v>
      </c>
    </row>
    <row r="23" spans="1:4" s="1" customFormat="1" ht="15" customHeight="1">
      <c r="A23" s="94">
        <v>3734506</v>
      </c>
      <c r="B23" s="118" t="s">
        <v>113</v>
      </c>
      <c r="C23" s="89">
        <v>4338000</v>
      </c>
      <c r="D23" s="93">
        <v>5275212</v>
      </c>
    </row>
    <row r="24" spans="1:4" s="1" customFormat="1" ht="15" customHeight="1">
      <c r="A24" s="94">
        <v>10961500</v>
      </c>
      <c r="B24" s="118" t="s">
        <v>375</v>
      </c>
      <c r="C24" s="88" t="s">
        <v>301</v>
      </c>
      <c r="D24" s="93">
        <v>493569</v>
      </c>
    </row>
    <row r="25" spans="1:4" s="1" customFormat="1" ht="15" customHeight="1">
      <c r="A25" s="94">
        <v>12894789</v>
      </c>
      <c r="B25" s="118" t="s">
        <v>110</v>
      </c>
      <c r="C25" s="89">
        <v>11865000</v>
      </c>
      <c r="D25" s="93">
        <v>14040525</v>
      </c>
    </row>
    <row r="26" spans="1:4" s="1" customFormat="1" ht="19.5" customHeight="1">
      <c r="A26" s="87">
        <f>SUM(A10:A25)</f>
        <v>549701366</v>
      </c>
      <c r="B26" s="168" t="s">
        <v>225</v>
      </c>
      <c r="C26" s="85">
        <f>SUM(C10:C25)</f>
        <v>533761000</v>
      </c>
      <c r="D26" s="85">
        <f>SUM(D10:D25)</f>
        <v>614296186</v>
      </c>
    </row>
    <row r="27" spans="1:4" s="1" customFormat="1" ht="18" customHeight="1">
      <c r="A27" s="94"/>
      <c r="B27" s="282" t="s">
        <v>374</v>
      </c>
      <c r="C27" s="93"/>
      <c r="D27" s="94"/>
    </row>
    <row r="28" spans="1:4" s="1" customFormat="1" ht="15" customHeight="1">
      <c r="A28" s="94">
        <v>35417904</v>
      </c>
      <c r="B28" s="118" t="s">
        <v>153</v>
      </c>
      <c r="C28" s="93">
        <v>32059000</v>
      </c>
      <c r="D28" s="94">
        <v>44683772</v>
      </c>
    </row>
    <row r="29" spans="1:4" s="1" customFormat="1" ht="15" customHeight="1">
      <c r="A29" s="94">
        <v>14953284</v>
      </c>
      <c r="B29" s="121" t="s">
        <v>373</v>
      </c>
      <c r="C29" s="93">
        <v>16502000</v>
      </c>
      <c r="D29" s="94">
        <v>17636625</v>
      </c>
    </row>
    <row r="30" spans="1:4" s="1" customFormat="1" ht="15" customHeight="1">
      <c r="A30" s="94">
        <v>3378966</v>
      </c>
      <c r="B30" s="118" t="s">
        <v>138</v>
      </c>
      <c r="C30" s="93">
        <v>3523000</v>
      </c>
      <c r="D30" s="94">
        <v>4633785</v>
      </c>
    </row>
    <row r="31" spans="1:4" s="1" customFormat="1" ht="15" customHeight="1">
      <c r="A31" s="94">
        <v>17103150</v>
      </c>
      <c r="B31" s="118" t="s">
        <v>221</v>
      </c>
      <c r="C31" s="92">
        <v>18260000</v>
      </c>
      <c r="D31" s="94">
        <v>22806128</v>
      </c>
    </row>
    <row r="32" spans="1:4" s="1" customFormat="1" ht="15" customHeight="1">
      <c r="A32" s="94">
        <v>35060551</v>
      </c>
      <c r="B32" s="118" t="s">
        <v>372</v>
      </c>
      <c r="C32" s="89">
        <v>39771000</v>
      </c>
      <c r="D32" s="93">
        <v>47572481</v>
      </c>
    </row>
    <row r="33" spans="1:4" s="1" customFormat="1" ht="15" customHeight="1">
      <c r="A33" s="94">
        <v>3564852</v>
      </c>
      <c r="B33" s="118" t="s">
        <v>220</v>
      </c>
      <c r="C33" s="89">
        <v>4061000</v>
      </c>
      <c r="D33" s="93">
        <v>4497593</v>
      </c>
    </row>
    <row r="34" spans="1:4" s="1" customFormat="1" ht="18.75" customHeight="1">
      <c r="A34" s="87">
        <f>SUM(A28:A33)</f>
        <v>109478707</v>
      </c>
      <c r="B34" s="168" t="s">
        <v>219</v>
      </c>
      <c r="C34" s="85">
        <f>SUM(C28:C33)</f>
        <v>114176000</v>
      </c>
      <c r="D34" s="85">
        <f>SUM(D28:D33)</f>
        <v>141830384</v>
      </c>
    </row>
    <row r="35" spans="1:4" s="1" customFormat="1" ht="19.5" customHeight="1">
      <c r="A35" s="94"/>
      <c r="B35" s="282" t="s">
        <v>371</v>
      </c>
      <c r="C35" s="93"/>
      <c r="D35" s="94"/>
    </row>
    <row r="36" spans="1:4" s="1" customFormat="1" ht="14.25" customHeight="1">
      <c r="A36" s="94">
        <v>959101</v>
      </c>
      <c r="B36" s="121" t="s">
        <v>370</v>
      </c>
      <c r="C36" s="93">
        <v>3372000</v>
      </c>
      <c r="D36" s="94">
        <v>3511504</v>
      </c>
    </row>
    <row r="37" spans="1:4" s="1" customFormat="1" ht="14.25" customHeight="1">
      <c r="A37" s="94">
        <v>28670</v>
      </c>
      <c r="B37" s="121" t="s">
        <v>369</v>
      </c>
      <c r="C37" s="92">
        <v>155000</v>
      </c>
      <c r="D37" s="94">
        <v>37621</v>
      </c>
    </row>
    <row r="38" spans="1:4" s="1" customFormat="1" ht="14.25" customHeight="1">
      <c r="A38" s="94">
        <v>782107</v>
      </c>
      <c r="B38" s="121" t="s">
        <v>216</v>
      </c>
      <c r="C38" s="92">
        <v>1246000</v>
      </c>
      <c r="D38" s="94">
        <v>1144869</v>
      </c>
    </row>
    <row r="39" spans="1:4" s="1" customFormat="1" ht="14.25" customHeight="1">
      <c r="A39" s="94">
        <v>13585272</v>
      </c>
      <c r="B39" s="121" t="s">
        <v>215</v>
      </c>
      <c r="C39" s="92">
        <v>18302000</v>
      </c>
      <c r="D39" s="94">
        <v>19522602</v>
      </c>
    </row>
    <row r="40" spans="1:4" s="1" customFormat="1" ht="14.25" customHeight="1">
      <c r="A40" s="94">
        <v>917985107</v>
      </c>
      <c r="B40" s="118" t="s">
        <v>146</v>
      </c>
      <c r="C40" s="93">
        <v>989269000</v>
      </c>
      <c r="D40" s="94">
        <v>1242839298</v>
      </c>
    </row>
    <row r="41" spans="1:4" s="1" customFormat="1" ht="14.25" customHeight="1">
      <c r="A41" s="94">
        <v>189274053</v>
      </c>
      <c r="B41" s="177" t="s">
        <v>134</v>
      </c>
      <c r="C41" s="93">
        <v>197409000</v>
      </c>
      <c r="D41" s="94">
        <v>226399788</v>
      </c>
    </row>
    <row r="42" spans="1:4" s="1" customFormat="1" ht="14.25" customHeight="1">
      <c r="A42" s="94">
        <v>1692404</v>
      </c>
      <c r="B42" s="118" t="s">
        <v>130</v>
      </c>
      <c r="C42" s="93">
        <v>1032000</v>
      </c>
      <c r="D42" s="94">
        <v>1961132</v>
      </c>
    </row>
    <row r="43" spans="1:4" s="1" customFormat="1" ht="14.25" customHeight="1">
      <c r="A43" s="94">
        <v>63490153</v>
      </c>
      <c r="B43" s="118" t="s">
        <v>214</v>
      </c>
      <c r="C43" s="93">
        <v>62725000</v>
      </c>
      <c r="D43" s="94">
        <v>69691574</v>
      </c>
    </row>
    <row r="44" spans="1:4" s="1" customFormat="1" ht="14.25" customHeight="1">
      <c r="A44" s="94">
        <v>2725475</v>
      </c>
      <c r="B44" s="91" t="s">
        <v>368</v>
      </c>
      <c r="C44" s="93">
        <v>2836000</v>
      </c>
      <c r="D44" s="94">
        <v>3202555</v>
      </c>
    </row>
    <row r="45" spans="1:4" s="1" customFormat="1" ht="14.25" customHeight="1">
      <c r="A45" s="94">
        <v>197525</v>
      </c>
      <c r="B45" s="118" t="s">
        <v>367</v>
      </c>
      <c r="C45" s="93">
        <v>413000</v>
      </c>
      <c r="D45" s="94">
        <v>295235</v>
      </c>
    </row>
    <row r="46" spans="1:4" s="1" customFormat="1" ht="14.25" customHeight="1">
      <c r="A46" s="94">
        <v>3930962</v>
      </c>
      <c r="B46" s="118" t="s">
        <v>116</v>
      </c>
      <c r="C46" s="93">
        <v>4409000</v>
      </c>
      <c r="D46" s="94">
        <v>5338144</v>
      </c>
    </row>
    <row r="47" spans="1:4" s="1" customFormat="1" ht="14.25" customHeight="1">
      <c r="A47" s="94">
        <v>5693710</v>
      </c>
      <c r="B47" s="118" t="s">
        <v>115</v>
      </c>
      <c r="C47" s="93">
        <v>7070000</v>
      </c>
      <c r="D47" s="94">
        <v>7235761</v>
      </c>
    </row>
    <row r="48" spans="1:4" s="1" customFormat="1" ht="14.25" customHeight="1">
      <c r="A48" s="94">
        <v>106376035</v>
      </c>
      <c r="B48" s="294" t="s">
        <v>366</v>
      </c>
      <c r="C48" s="93">
        <v>120678743</v>
      </c>
      <c r="D48" s="94">
        <v>135181106</v>
      </c>
    </row>
    <row r="49" spans="1:4" s="1" customFormat="1" ht="14.25" customHeight="1">
      <c r="A49" s="94">
        <v>732307</v>
      </c>
      <c r="B49" s="294" t="s">
        <v>211</v>
      </c>
      <c r="C49" s="93">
        <v>939000</v>
      </c>
      <c r="D49" s="93">
        <v>858233</v>
      </c>
    </row>
    <row r="50" spans="1:4" s="1" customFormat="1" ht="14.25" customHeight="1">
      <c r="A50" s="115">
        <v>720163</v>
      </c>
      <c r="B50" s="293" t="s">
        <v>304</v>
      </c>
      <c r="C50" s="269">
        <v>2000000</v>
      </c>
      <c r="D50" s="269">
        <v>491923</v>
      </c>
    </row>
    <row r="51" spans="1:4" s="1" customFormat="1" ht="15" customHeight="1">
      <c r="A51" s="87">
        <f>SUM(A36:A50)</f>
        <v>1308173044</v>
      </c>
      <c r="B51" s="168" t="s">
        <v>209</v>
      </c>
      <c r="C51" s="87">
        <f>SUM(C36:C50)</f>
        <v>1411855743</v>
      </c>
      <c r="D51" s="87">
        <f>SUM(D36:D50)</f>
        <v>1717711345</v>
      </c>
    </row>
    <row r="52" s="1" customFormat="1" ht="17.25" customHeight="1">
      <c r="B52" s="292" t="s">
        <v>365</v>
      </c>
    </row>
    <row r="53" s="1" customFormat="1" ht="17.25" customHeight="1"/>
    <row r="56" spans="1:4" s="1" customFormat="1" ht="18" customHeight="1">
      <c r="A56" s="84" t="s">
        <v>347</v>
      </c>
      <c r="B56" s="84"/>
      <c r="C56" s="84"/>
      <c r="D56" s="84"/>
    </row>
    <row r="57" spans="1:4" s="1" customFormat="1" ht="16.5" customHeight="1">
      <c r="A57" s="126" t="s">
        <v>346</v>
      </c>
      <c r="B57" s="4"/>
      <c r="C57" s="4"/>
      <c r="D57" s="4"/>
    </row>
    <row r="58" spans="1:4" s="1" customFormat="1" ht="16.5" customHeight="1">
      <c r="A58" s="126" t="s">
        <v>284</v>
      </c>
      <c r="B58" s="4"/>
      <c r="C58" s="4"/>
      <c r="D58" s="4"/>
    </row>
    <row r="59" spans="1:4" s="1" customFormat="1" ht="12.75" customHeight="1">
      <c r="A59" s="268"/>
      <c r="B59" s="109"/>
      <c r="C59" s="109"/>
      <c r="D59" s="289" t="s">
        <v>125</v>
      </c>
    </row>
    <row r="60" spans="1:4" s="1" customFormat="1" ht="19.5" customHeight="1">
      <c r="A60" s="196" t="s">
        <v>2</v>
      </c>
      <c r="B60" s="106"/>
      <c r="C60" s="288" t="s">
        <v>78</v>
      </c>
      <c r="D60" s="45"/>
    </row>
    <row r="61" spans="1:4" s="1" customFormat="1" ht="19.5" customHeight="1">
      <c r="A61" s="192" t="s">
        <v>42</v>
      </c>
      <c r="B61" s="103" t="s">
        <v>3</v>
      </c>
      <c r="C61" s="191" t="s">
        <v>345</v>
      </c>
      <c r="D61" s="191" t="s">
        <v>2</v>
      </c>
    </row>
    <row r="62" spans="1:4" s="1" customFormat="1" ht="24.75">
      <c r="A62" s="190">
        <v>2013</v>
      </c>
      <c r="B62" s="287"/>
      <c r="C62" s="188"/>
      <c r="D62" s="188"/>
    </row>
    <row r="63" spans="1:4" s="1" customFormat="1" ht="0.75" customHeight="1">
      <c r="A63" s="88"/>
      <c r="B63" s="118"/>
      <c r="C63" s="88"/>
      <c r="D63" s="88"/>
    </row>
    <row r="64" spans="1:4" s="1" customFormat="1" ht="19.5" customHeight="1">
      <c r="A64" s="134"/>
      <c r="B64" s="282" t="s">
        <v>364</v>
      </c>
      <c r="C64" s="286"/>
      <c r="D64" s="285"/>
    </row>
    <row r="65" spans="1:4" s="1" customFormat="1" ht="15" customHeight="1">
      <c r="A65" s="94">
        <v>517025441</v>
      </c>
      <c r="B65" s="118" t="s">
        <v>147</v>
      </c>
      <c r="C65" s="93">
        <v>574757000</v>
      </c>
      <c r="D65" s="94">
        <v>691703552</v>
      </c>
    </row>
    <row r="66" spans="1:4" s="1" customFormat="1" ht="19.5" customHeight="1">
      <c r="A66" s="87">
        <f>SUM(A65:A65)</f>
        <v>517025441</v>
      </c>
      <c r="B66" s="168" t="s">
        <v>207</v>
      </c>
      <c r="C66" s="85">
        <f>SUM(C65)</f>
        <v>574757000</v>
      </c>
      <c r="D66" s="87">
        <f>SUM(D65:D65)</f>
        <v>691703552</v>
      </c>
    </row>
    <row r="67" spans="1:4" s="1" customFormat="1" ht="19.5" customHeight="1">
      <c r="A67" s="94"/>
      <c r="B67" s="282" t="s">
        <v>363</v>
      </c>
      <c r="C67" s="93"/>
      <c r="D67" s="94"/>
    </row>
    <row r="68" spans="1:4" s="1" customFormat="1" ht="15" customHeight="1">
      <c r="A68" s="94">
        <v>161824225</v>
      </c>
      <c r="B68" s="118" t="s">
        <v>362</v>
      </c>
      <c r="C68" s="93">
        <v>164005000</v>
      </c>
      <c r="D68" s="94">
        <v>174403747</v>
      </c>
    </row>
    <row r="69" spans="1:4" s="1" customFormat="1" ht="15" customHeight="1">
      <c r="A69" s="94">
        <v>5653393</v>
      </c>
      <c r="B69" s="177" t="s">
        <v>319</v>
      </c>
      <c r="C69" s="93">
        <v>5729000</v>
      </c>
      <c r="D69" s="94">
        <v>7295059</v>
      </c>
    </row>
    <row r="70" spans="1:4" s="1" customFormat="1" ht="15" customHeight="1">
      <c r="A70" s="94">
        <v>50414829</v>
      </c>
      <c r="B70" s="118" t="s">
        <v>361</v>
      </c>
      <c r="C70" s="89">
        <v>40000000</v>
      </c>
      <c r="D70" s="94">
        <v>41788081</v>
      </c>
    </row>
    <row r="71" spans="1:4" s="1" customFormat="1" ht="15" customHeight="1">
      <c r="A71" s="94">
        <v>50665709</v>
      </c>
      <c r="B71" s="118" t="s">
        <v>360</v>
      </c>
      <c r="C71" s="88" t="s">
        <v>301</v>
      </c>
      <c r="D71" s="94">
        <v>10282500</v>
      </c>
    </row>
    <row r="72" spans="1:4" s="1" customFormat="1" ht="15" customHeight="1">
      <c r="A72" s="94">
        <v>212038069</v>
      </c>
      <c r="B72" s="121" t="s">
        <v>312</v>
      </c>
      <c r="C72" s="93">
        <v>222000000</v>
      </c>
      <c r="D72" s="94">
        <v>297781930</v>
      </c>
    </row>
    <row r="73" spans="1:4" s="1" customFormat="1" ht="15" customHeight="1">
      <c r="A73" s="94">
        <v>10988798</v>
      </c>
      <c r="B73" s="121" t="s">
        <v>359</v>
      </c>
      <c r="C73" s="93">
        <v>17000000</v>
      </c>
      <c r="D73" s="94">
        <v>14517136</v>
      </c>
    </row>
    <row r="74" spans="1:4" s="1" customFormat="1" ht="15" customHeight="1">
      <c r="A74" s="94">
        <v>34644592</v>
      </c>
      <c r="B74" s="121" t="s">
        <v>358</v>
      </c>
      <c r="C74" s="93">
        <v>29889257</v>
      </c>
      <c r="D74" s="94">
        <v>44236707</v>
      </c>
    </row>
    <row r="75" spans="1:4" s="1" customFormat="1" ht="15" customHeight="1">
      <c r="A75" s="94">
        <v>30000000</v>
      </c>
      <c r="B75" s="121" t="s">
        <v>308</v>
      </c>
      <c r="C75" s="88" t="s">
        <v>301</v>
      </c>
      <c r="D75" s="88" t="s">
        <v>301</v>
      </c>
    </row>
    <row r="76" spans="1:4" s="1" customFormat="1" ht="15" customHeight="1">
      <c r="A76" s="94">
        <v>4395424</v>
      </c>
      <c r="B76" s="121" t="s">
        <v>106</v>
      </c>
      <c r="C76" s="93">
        <v>4272000</v>
      </c>
      <c r="D76" s="93">
        <v>2729061</v>
      </c>
    </row>
    <row r="77" spans="1:4" s="1" customFormat="1" ht="19.5" customHeight="1">
      <c r="A77" s="87">
        <f>SUM(A68:A76)</f>
        <v>560625039</v>
      </c>
      <c r="B77" s="168" t="s">
        <v>203</v>
      </c>
      <c r="C77" s="87">
        <f>SUM(C68:C76)</f>
        <v>482895257</v>
      </c>
      <c r="D77" s="87">
        <f>SUM(D68:D76)</f>
        <v>593034221</v>
      </c>
    </row>
    <row r="78" spans="1:4" s="1" customFormat="1" ht="19.5" customHeight="1">
      <c r="A78" s="94"/>
      <c r="B78" s="282" t="s">
        <v>357</v>
      </c>
      <c r="C78" s="93"/>
      <c r="D78" s="94"/>
    </row>
    <row r="79" spans="1:4" s="1" customFormat="1" ht="17.25" customHeight="1">
      <c r="A79" s="94">
        <v>121315220</v>
      </c>
      <c r="B79" s="118" t="s">
        <v>159</v>
      </c>
      <c r="C79" s="93">
        <v>117417000</v>
      </c>
      <c r="D79" s="94">
        <v>133839395</v>
      </c>
    </row>
    <row r="80" spans="1:4" s="1" customFormat="1" ht="17.25" customHeight="1">
      <c r="A80" s="94">
        <v>34446974</v>
      </c>
      <c r="B80" s="118" t="s">
        <v>322</v>
      </c>
      <c r="C80" s="93">
        <v>35396000</v>
      </c>
      <c r="D80" s="94">
        <v>46633569</v>
      </c>
    </row>
    <row r="81" spans="1:4" s="1" customFormat="1" ht="17.25" customHeight="1">
      <c r="A81" s="94">
        <v>79627047</v>
      </c>
      <c r="B81" s="118" t="s">
        <v>356</v>
      </c>
      <c r="C81" s="93">
        <v>87499000</v>
      </c>
      <c r="D81" s="94">
        <v>101752790</v>
      </c>
    </row>
    <row r="82" spans="1:4" s="1" customFormat="1" ht="17.25" customHeight="1">
      <c r="A82" s="94">
        <v>3943094</v>
      </c>
      <c r="B82" s="118" t="s">
        <v>355</v>
      </c>
      <c r="C82" s="93">
        <v>4219000</v>
      </c>
      <c r="D82" s="94">
        <v>5257869</v>
      </c>
    </row>
    <row r="83" spans="1:4" s="1" customFormat="1" ht="17.25" customHeight="1">
      <c r="A83" s="94">
        <v>78295677</v>
      </c>
      <c r="B83" s="118" t="s">
        <v>139</v>
      </c>
      <c r="C83" s="93">
        <v>83384000</v>
      </c>
      <c r="D83" s="94">
        <v>100962171</v>
      </c>
    </row>
    <row r="84" spans="1:4" s="1" customFormat="1" ht="17.25" customHeight="1">
      <c r="A84" s="94">
        <v>13193351</v>
      </c>
      <c r="B84" s="118" t="s">
        <v>112</v>
      </c>
      <c r="C84" s="93">
        <v>11933000</v>
      </c>
      <c r="D84" s="94">
        <v>16843962</v>
      </c>
    </row>
    <row r="85" spans="1:4" s="1" customFormat="1" ht="17.25" customHeight="1">
      <c r="A85" s="94">
        <v>160477052</v>
      </c>
      <c r="B85" s="118" t="s">
        <v>197</v>
      </c>
      <c r="C85" s="93">
        <v>168930000</v>
      </c>
      <c r="D85" s="94">
        <v>176081431</v>
      </c>
    </row>
    <row r="86" spans="1:4" s="1" customFormat="1" ht="19.5" customHeight="1">
      <c r="A86" s="87">
        <f>SUM(A79:A85)</f>
        <v>491298415</v>
      </c>
      <c r="B86" s="168" t="s">
        <v>196</v>
      </c>
      <c r="C86" s="87">
        <f>SUM(C79:C85)</f>
        <v>508778000</v>
      </c>
      <c r="D86" s="87">
        <f>SUM(D79:D85)</f>
        <v>581371187</v>
      </c>
    </row>
    <row r="87" spans="1:4" s="1" customFormat="1" ht="19.5" customHeight="1">
      <c r="A87" s="94"/>
      <c r="B87" s="282" t="s">
        <v>354</v>
      </c>
      <c r="C87" s="93"/>
      <c r="D87" s="94"/>
    </row>
    <row r="88" spans="1:4" s="1" customFormat="1" ht="16.5" customHeight="1">
      <c r="A88" s="94">
        <v>1887904</v>
      </c>
      <c r="B88" s="118" t="s">
        <v>353</v>
      </c>
      <c r="C88" s="89">
        <v>2181000</v>
      </c>
      <c r="D88" s="94">
        <v>2335428</v>
      </c>
    </row>
    <row r="89" spans="1:4" s="1" customFormat="1" ht="16.5" customHeight="1">
      <c r="A89" s="94">
        <v>8329470</v>
      </c>
      <c r="B89" s="118" t="s">
        <v>152</v>
      </c>
      <c r="C89" s="93">
        <v>9312000</v>
      </c>
      <c r="D89" s="94">
        <v>11615073</v>
      </c>
    </row>
    <row r="90" spans="1:4" s="1" customFormat="1" ht="16.5" customHeight="1">
      <c r="A90" s="94">
        <v>10469846</v>
      </c>
      <c r="B90" s="118" t="s">
        <v>187</v>
      </c>
      <c r="C90" s="93">
        <v>10004000</v>
      </c>
      <c r="D90" s="94">
        <v>13813511</v>
      </c>
    </row>
    <row r="91" spans="1:4" s="1" customFormat="1" ht="16.5" customHeight="1">
      <c r="A91" s="94">
        <v>2097496</v>
      </c>
      <c r="B91" s="118" t="s">
        <v>352</v>
      </c>
      <c r="C91" s="93">
        <v>1682000</v>
      </c>
      <c r="D91" s="94">
        <v>2675223</v>
      </c>
    </row>
    <row r="92" spans="1:4" s="1" customFormat="1" ht="16.5" customHeight="1">
      <c r="A92" s="92">
        <v>1782320</v>
      </c>
      <c r="B92" s="118" t="s">
        <v>351</v>
      </c>
      <c r="C92" s="92">
        <v>1783000</v>
      </c>
      <c r="D92" s="92">
        <v>3398633</v>
      </c>
    </row>
    <row r="93" spans="1:4" s="1" customFormat="1" ht="16.5" customHeight="1">
      <c r="A93" s="94">
        <v>30865382</v>
      </c>
      <c r="B93" s="118" t="s">
        <v>131</v>
      </c>
      <c r="C93" s="93">
        <v>31897000</v>
      </c>
      <c r="D93" s="94">
        <v>36305265</v>
      </c>
    </row>
    <row r="94" spans="1:4" s="1" customFormat="1" ht="16.5" customHeight="1">
      <c r="A94" s="94">
        <v>52272587</v>
      </c>
      <c r="B94" s="118" t="s">
        <v>122</v>
      </c>
      <c r="C94" s="93">
        <v>54373000</v>
      </c>
      <c r="D94" s="94">
        <v>91980120</v>
      </c>
    </row>
    <row r="95" spans="1:4" s="1" customFormat="1" ht="16.5" customHeight="1">
      <c r="A95" s="94">
        <v>675107</v>
      </c>
      <c r="B95" s="118" t="s">
        <v>186</v>
      </c>
      <c r="C95" s="93">
        <v>749000</v>
      </c>
      <c r="D95" s="93">
        <v>1165528</v>
      </c>
    </row>
    <row r="96" spans="1:4" s="1" customFormat="1" ht="16.5" customHeight="1">
      <c r="A96" s="94">
        <v>9765069</v>
      </c>
      <c r="B96" s="118" t="s">
        <v>118</v>
      </c>
      <c r="C96" s="93">
        <v>9885000</v>
      </c>
      <c r="D96" s="93">
        <v>10109466</v>
      </c>
    </row>
    <row r="97" spans="1:4" s="1" customFormat="1" ht="16.5" customHeight="1">
      <c r="A97" s="94">
        <v>12870000</v>
      </c>
      <c r="B97" s="118" t="s">
        <v>350</v>
      </c>
      <c r="C97" s="93">
        <v>12870000</v>
      </c>
      <c r="D97" s="93">
        <v>12900000</v>
      </c>
    </row>
    <row r="98" spans="1:4" s="1" customFormat="1" ht="16.5" customHeight="1">
      <c r="A98" s="94">
        <v>32613873</v>
      </c>
      <c r="B98" s="118" t="s">
        <v>349</v>
      </c>
      <c r="C98" s="93">
        <v>35646000</v>
      </c>
      <c r="D98" s="93">
        <v>44984945</v>
      </c>
    </row>
    <row r="99" spans="1:4" s="1" customFormat="1" ht="19.5" customHeight="1">
      <c r="A99" s="87">
        <f>SUM(A88:A98)</f>
        <v>163629054</v>
      </c>
      <c r="B99" s="168" t="s">
        <v>185</v>
      </c>
      <c r="C99" s="85">
        <f>SUM(C88:C98)</f>
        <v>170382000</v>
      </c>
      <c r="D99" s="85">
        <f>SUM(D88:D98)</f>
        <v>231283192</v>
      </c>
    </row>
    <row r="100" spans="1:4" s="1" customFormat="1" ht="16.5" customHeight="1">
      <c r="A100"/>
      <c r="B100" s="63" t="s">
        <v>348</v>
      </c>
      <c r="C100"/>
      <c r="D100"/>
    </row>
    <row r="101" spans="1:2" s="1" customFormat="1" ht="18.75" customHeight="1">
      <c r="A101" s="291"/>
      <c r="B101" s="290"/>
    </row>
    <row r="102" spans="1:4" s="1" customFormat="1" ht="13.5" customHeight="1">
      <c r="A102"/>
      <c r="B102"/>
      <c r="C102"/>
      <c r="D102"/>
    </row>
    <row r="103" spans="1:4" s="1" customFormat="1" ht="13.5" customHeight="1">
      <c r="A103"/>
      <c r="B103"/>
      <c r="C103"/>
      <c r="D103"/>
    </row>
    <row r="104" spans="1:4" s="1" customFormat="1" ht="13.5" customHeight="1">
      <c r="A104"/>
      <c r="B104"/>
      <c r="C104"/>
      <c r="D104"/>
    </row>
    <row r="105" spans="1:4" s="1" customFormat="1" ht="13.5" customHeight="1">
      <c r="A105"/>
      <c r="B105"/>
      <c r="C105"/>
      <c r="D105"/>
    </row>
    <row r="106" spans="1:4" s="1" customFormat="1" ht="13.5" customHeight="1">
      <c r="A106"/>
      <c r="B106"/>
      <c r="C106"/>
      <c r="D106"/>
    </row>
    <row r="107" spans="1:4" s="1" customFormat="1" ht="13.5" customHeight="1">
      <c r="A107"/>
      <c r="B107"/>
      <c r="C107"/>
      <c r="D107"/>
    </row>
    <row r="108" spans="1:4" s="1" customFormat="1" ht="18" customHeight="1">
      <c r="A108" s="84" t="s">
        <v>347</v>
      </c>
      <c r="B108" s="84"/>
      <c r="C108" s="84"/>
      <c r="D108" s="84"/>
    </row>
    <row r="109" spans="1:4" s="1" customFormat="1" ht="16.5" customHeight="1">
      <c r="A109" s="126" t="s">
        <v>346</v>
      </c>
      <c r="B109" s="4"/>
      <c r="C109" s="4"/>
      <c r="D109" s="4"/>
    </row>
    <row r="110" spans="1:4" s="1" customFormat="1" ht="16.5" customHeight="1">
      <c r="A110" s="126" t="s">
        <v>284</v>
      </c>
      <c r="B110" s="4"/>
      <c r="C110" s="4"/>
      <c r="D110" s="4"/>
    </row>
    <row r="111" spans="1:4" s="1" customFormat="1" ht="19.5" customHeight="1">
      <c r="A111" s="268"/>
      <c r="B111" s="109"/>
      <c r="C111" s="109"/>
      <c r="D111" s="289" t="s">
        <v>125</v>
      </c>
    </row>
    <row r="112" spans="1:4" s="1" customFormat="1" ht="19.5" customHeight="1">
      <c r="A112" s="196" t="s">
        <v>2</v>
      </c>
      <c r="B112" s="106"/>
      <c r="C112" s="288" t="s">
        <v>78</v>
      </c>
      <c r="D112" s="45"/>
    </row>
    <row r="113" spans="1:4" s="1" customFormat="1" ht="19.5" customHeight="1">
      <c r="A113" s="192" t="s">
        <v>42</v>
      </c>
      <c r="B113" s="103" t="s">
        <v>3</v>
      </c>
      <c r="C113" s="191" t="s">
        <v>345</v>
      </c>
      <c r="D113" s="191" t="s">
        <v>2</v>
      </c>
    </row>
    <row r="114" spans="1:4" s="1" customFormat="1" ht="19.5" customHeight="1">
      <c r="A114" s="190">
        <v>2013</v>
      </c>
      <c r="B114" s="287"/>
      <c r="C114" s="188"/>
      <c r="D114" s="188"/>
    </row>
    <row r="115" spans="1:4" s="1" customFormat="1" ht="19.5" customHeight="1">
      <c r="A115" s="98"/>
      <c r="B115" s="282" t="s">
        <v>344</v>
      </c>
      <c r="C115" s="93"/>
      <c r="D115" s="94"/>
    </row>
    <row r="116" spans="1:4" s="1" customFormat="1" ht="19.5" customHeight="1">
      <c r="A116" s="94">
        <v>3960890</v>
      </c>
      <c r="B116" s="118" t="s">
        <v>150</v>
      </c>
      <c r="C116" s="93">
        <v>4498000</v>
      </c>
      <c r="D116" s="94">
        <v>4819779</v>
      </c>
    </row>
    <row r="117" spans="1:4" s="1" customFormat="1" ht="19.5" customHeight="1">
      <c r="A117" s="87">
        <f>SUM(A116:A116)</f>
        <v>3960890</v>
      </c>
      <c r="B117" s="168" t="s">
        <v>182</v>
      </c>
      <c r="C117" s="85">
        <f>SUM(C116:C116)</f>
        <v>4498000</v>
      </c>
      <c r="D117" s="87">
        <f>SUM(D116:D116)</f>
        <v>4819779</v>
      </c>
    </row>
    <row r="118" spans="1:4" s="1" customFormat="1" ht="19.5" customHeight="1">
      <c r="A118" s="92"/>
      <c r="B118" s="282" t="s">
        <v>343</v>
      </c>
      <c r="C118" s="286"/>
      <c r="D118" s="285"/>
    </row>
    <row r="119" spans="1:4" s="1" customFormat="1" ht="19.5" customHeight="1">
      <c r="A119" s="94">
        <v>3609480</v>
      </c>
      <c r="B119" s="118" t="s">
        <v>342</v>
      </c>
      <c r="C119" s="93">
        <v>3642000</v>
      </c>
      <c r="D119" s="93">
        <v>3926321</v>
      </c>
    </row>
    <row r="120" spans="1:4" s="1" customFormat="1" ht="18.75" customHeight="1">
      <c r="A120" s="94">
        <v>44374504</v>
      </c>
      <c r="B120" s="118" t="s">
        <v>324</v>
      </c>
      <c r="C120" s="93">
        <v>45254000</v>
      </c>
      <c r="D120" s="94">
        <v>58370087</v>
      </c>
    </row>
    <row r="121" spans="1:4" s="1" customFormat="1" ht="19.5" customHeight="1">
      <c r="A121" s="87">
        <f>SUM(A119:A120)</f>
        <v>47983984</v>
      </c>
      <c r="B121" s="168" t="s">
        <v>179</v>
      </c>
      <c r="C121" s="87">
        <f>SUM(C119:C120)</f>
        <v>48896000</v>
      </c>
      <c r="D121" s="87">
        <f>SUM(D119:D120)</f>
        <v>62296408</v>
      </c>
    </row>
    <row r="122" spans="1:4" s="1" customFormat="1" ht="19.5" customHeight="1">
      <c r="A122" s="284"/>
      <c r="B122" s="282" t="s">
        <v>341</v>
      </c>
      <c r="C122" s="279"/>
      <c r="D122" s="284"/>
    </row>
    <row r="123" spans="1:4" s="1" customFormat="1" ht="19.5" customHeight="1">
      <c r="A123" s="284">
        <v>22022</v>
      </c>
      <c r="B123" s="118" t="s">
        <v>340</v>
      </c>
      <c r="C123" s="88" t="s">
        <v>301</v>
      </c>
      <c r="D123" s="88" t="s">
        <v>301</v>
      </c>
    </row>
    <row r="124" spans="1:4" s="1" customFormat="1" ht="19.5" customHeight="1">
      <c r="A124" s="87">
        <f>SUM(A123)</f>
        <v>22022</v>
      </c>
      <c r="B124" s="283" t="s">
        <v>176</v>
      </c>
      <c r="C124" s="85"/>
      <c r="D124" s="87">
        <f>SUM(D123)</f>
        <v>0</v>
      </c>
    </row>
    <row r="125" spans="1:4" s="1" customFormat="1" ht="19.5" customHeight="1">
      <c r="A125" s="94"/>
      <c r="B125" s="282" t="s">
        <v>339</v>
      </c>
      <c r="C125" s="93"/>
      <c r="D125" s="94"/>
    </row>
    <row r="126" spans="1:4" s="1" customFormat="1" ht="19.5" customHeight="1">
      <c r="A126" s="94">
        <v>12920824</v>
      </c>
      <c r="B126" s="118" t="s">
        <v>338</v>
      </c>
      <c r="C126" s="93">
        <v>13105686</v>
      </c>
      <c r="D126" s="94">
        <v>17463396</v>
      </c>
    </row>
    <row r="127" spans="1:4" s="1" customFormat="1" ht="19.5" customHeight="1">
      <c r="A127" s="94">
        <v>684991</v>
      </c>
      <c r="B127" s="118" t="s">
        <v>337</v>
      </c>
      <c r="C127" s="89">
        <v>885314</v>
      </c>
      <c r="D127" s="94">
        <v>881610</v>
      </c>
    </row>
    <row r="128" spans="1:4" s="1" customFormat="1" ht="19.5" customHeight="1">
      <c r="A128" s="92">
        <v>15363606</v>
      </c>
      <c r="B128" s="118" t="s">
        <v>336</v>
      </c>
      <c r="C128" s="92">
        <v>19914000</v>
      </c>
      <c r="D128" s="89">
        <v>19255477</v>
      </c>
    </row>
    <row r="129" spans="1:4" s="1" customFormat="1" ht="19.5" customHeight="1">
      <c r="A129" s="92">
        <v>21207527</v>
      </c>
      <c r="B129" s="118" t="s">
        <v>103</v>
      </c>
      <c r="C129" s="89">
        <v>21897000</v>
      </c>
      <c r="D129" s="89">
        <v>26074556</v>
      </c>
    </row>
    <row r="130" spans="1:4" s="1" customFormat="1" ht="19.5" customHeight="1">
      <c r="A130" s="87">
        <f>SUM(A126:A129)</f>
        <v>50176948</v>
      </c>
      <c r="B130" s="168" t="s">
        <v>171</v>
      </c>
      <c r="C130" s="85">
        <f>SUM(C126:C129)</f>
        <v>55802000</v>
      </c>
      <c r="D130" s="85">
        <f>SUM(D126:D129)</f>
        <v>63675039</v>
      </c>
    </row>
    <row r="131" spans="1:4" s="1" customFormat="1" ht="19.5" customHeight="1">
      <c r="A131" s="94"/>
      <c r="B131" s="282" t="s">
        <v>335</v>
      </c>
      <c r="C131" s="93"/>
      <c r="D131" s="94"/>
    </row>
    <row r="132" spans="1:4" s="1" customFormat="1" ht="19.5" customHeight="1">
      <c r="A132" s="94"/>
      <c r="B132" s="118" t="s">
        <v>334</v>
      </c>
      <c r="C132" s="93"/>
      <c r="D132" s="94"/>
    </row>
    <row r="133" spans="1:4" s="1" customFormat="1" ht="19.5" customHeight="1">
      <c r="A133" s="94">
        <v>258616</v>
      </c>
      <c r="B133" s="121" t="s">
        <v>333</v>
      </c>
      <c r="C133" s="93">
        <v>261000</v>
      </c>
      <c r="D133" s="94">
        <v>290723</v>
      </c>
    </row>
    <row r="134" spans="1:4" s="1" customFormat="1" ht="19.5" customHeight="1">
      <c r="A134" s="92">
        <v>3562993</v>
      </c>
      <c r="B134" s="121" t="s">
        <v>332</v>
      </c>
      <c r="C134" s="92">
        <v>4416000</v>
      </c>
      <c r="D134" s="92">
        <v>4824117</v>
      </c>
    </row>
    <row r="135" spans="1:4" s="1" customFormat="1" ht="18.75" customHeight="1">
      <c r="A135" s="94">
        <v>15378183</v>
      </c>
      <c r="B135" s="118" t="s">
        <v>151</v>
      </c>
      <c r="C135" s="93">
        <v>16315000</v>
      </c>
      <c r="D135" s="94">
        <v>20496271</v>
      </c>
    </row>
    <row r="136" spans="1:4" s="1" customFormat="1" ht="18.75" customHeight="1">
      <c r="A136" s="94">
        <v>1052493</v>
      </c>
      <c r="B136" s="118" t="s">
        <v>331</v>
      </c>
      <c r="C136" s="93">
        <v>1053000</v>
      </c>
      <c r="D136" s="94">
        <v>1053000</v>
      </c>
    </row>
    <row r="137" spans="1:4" s="1" customFormat="1" ht="18.75" customHeight="1">
      <c r="A137" s="94">
        <v>9294098</v>
      </c>
      <c r="B137" s="118" t="s">
        <v>123</v>
      </c>
      <c r="C137" s="89">
        <v>9419000</v>
      </c>
      <c r="D137" s="94">
        <v>12134256</v>
      </c>
    </row>
    <row r="138" spans="1:4" s="1" customFormat="1" ht="18.75" customHeight="1">
      <c r="A138" s="94">
        <v>10369890</v>
      </c>
      <c r="B138" s="118" t="s">
        <v>117</v>
      </c>
      <c r="C138" s="89">
        <v>11505000</v>
      </c>
      <c r="D138" s="94">
        <v>10148605</v>
      </c>
    </row>
    <row r="139" spans="1:4" s="1" customFormat="1" ht="18.75" customHeight="1">
      <c r="A139" s="94">
        <v>6554220</v>
      </c>
      <c r="B139" s="118" t="s">
        <v>107</v>
      </c>
      <c r="C139" s="94">
        <v>9830000</v>
      </c>
      <c r="D139" s="94">
        <v>10525562</v>
      </c>
    </row>
    <row r="140" spans="1:4" s="1" customFormat="1" ht="18.75" customHeight="1">
      <c r="A140" s="88" t="s">
        <v>301</v>
      </c>
      <c r="B140" s="118" t="s">
        <v>330</v>
      </c>
      <c r="C140" s="88" t="s">
        <v>301</v>
      </c>
      <c r="D140" s="93">
        <v>1185184</v>
      </c>
    </row>
    <row r="141" spans="1:4" s="1" customFormat="1" ht="20.25" customHeight="1">
      <c r="A141" s="87">
        <f>SUM(A133:A139)</f>
        <v>46470493</v>
      </c>
      <c r="B141" s="281" t="s">
        <v>169</v>
      </c>
      <c r="C141" s="85">
        <f>SUM(C133:C139)</f>
        <v>52799000</v>
      </c>
      <c r="D141" s="85">
        <f>SUM(D133:D140)</f>
        <v>60657718</v>
      </c>
    </row>
    <row r="142" spans="1:4" s="1" customFormat="1" ht="19.5" customHeight="1">
      <c r="A142" s="278" t="s">
        <v>328</v>
      </c>
      <c r="B142" s="280" t="s">
        <v>329</v>
      </c>
      <c r="C142" s="279">
        <v>528400000</v>
      </c>
      <c r="D142" s="278" t="s">
        <v>328</v>
      </c>
    </row>
    <row r="143" spans="1:4" s="1" customFormat="1" ht="21" customHeight="1">
      <c r="A143" s="87">
        <f>SUM(A26+A34+A51+A66+A77+A86+A99+A117+A121+A130+A124+A141)</f>
        <v>3848545403</v>
      </c>
      <c r="B143" s="168" t="s">
        <v>88</v>
      </c>
      <c r="C143" s="85">
        <f>SUM(C26+C34+C51+C66+C77+C86+C99+C117+C121+C130+C141+C142)</f>
        <v>4487000000</v>
      </c>
      <c r="D143" s="87">
        <f>SUM(D26+D34+D51+D66+D77+D86+D99+D117+D121+D130+D141+D124)</f>
        <v>4762679011</v>
      </c>
    </row>
    <row r="144" spans="1:4" s="1" customFormat="1" ht="20.25" customHeight="1">
      <c r="A144" s="277"/>
      <c r="B144" s="277"/>
      <c r="C144" s="277"/>
      <c r="D144" s="277"/>
    </row>
    <row r="145" spans="1:4" ht="17.25" customHeight="1">
      <c r="A145" s="276" t="s">
        <v>327</v>
      </c>
      <c r="B145" s="275"/>
      <c r="C145" s="275"/>
      <c r="D145" s="275"/>
    </row>
    <row r="146" spans="1:4" ht="17.25" customHeight="1">
      <c r="A146" s="274"/>
      <c r="B146" s="274"/>
      <c r="C146" s="274"/>
      <c r="D146" s="274"/>
    </row>
    <row r="147" spans="1:4" ht="17.25" customHeight="1">
      <c r="A147" s="274"/>
      <c r="B147" s="274"/>
      <c r="C147" s="274"/>
      <c r="D147" s="274"/>
    </row>
    <row r="161" ht="18.75" customHeight="1">
      <c r="B161" s="63"/>
    </row>
  </sheetData>
  <sheetProtection/>
  <mergeCells count="14">
    <mergeCell ref="A146:D146"/>
    <mergeCell ref="A147:D147"/>
    <mergeCell ref="C113:C114"/>
    <mergeCell ref="D113:D114"/>
    <mergeCell ref="A144:D144"/>
    <mergeCell ref="A145:D145"/>
    <mergeCell ref="A2:D2"/>
    <mergeCell ref="A56:D56"/>
    <mergeCell ref="A108:D108"/>
    <mergeCell ref="A101:B101"/>
    <mergeCell ref="C7:C8"/>
    <mergeCell ref="D7:D8"/>
    <mergeCell ref="C61:C62"/>
    <mergeCell ref="D61:D62"/>
  </mergeCells>
  <printOptions/>
  <pageMargins left="0.1968503937007874" right="0.5905511811023623" top="0.11811023622047245" bottom="0.1968503937007874" header="0.4330708661417323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8"/>
  <sheetViews>
    <sheetView showGridLines="0" rightToLeft="1" zoomScalePageLayoutView="0" workbookViewId="0" topLeftCell="A1">
      <selection activeCell="B38" sqref="B38"/>
    </sheetView>
  </sheetViews>
  <sheetFormatPr defaultColWidth="9.140625" defaultRowHeight="12.75"/>
  <cols>
    <col min="1" max="1" width="14.421875" style="0" customWidth="1"/>
    <col min="2" max="2" width="43.57421875" style="0" customWidth="1"/>
    <col min="3" max="4" width="13.8515625" style="0" customWidth="1"/>
  </cols>
  <sheetData>
    <row r="1" spans="1:4" s="1" customFormat="1" ht="20.25" customHeight="1">
      <c r="A1" s="84" t="s">
        <v>528</v>
      </c>
      <c r="B1" s="84"/>
      <c r="C1" s="84"/>
      <c r="D1" s="84"/>
    </row>
    <row r="2" spans="1:4" s="1" customFormat="1" ht="15" customHeight="1">
      <c r="A2" s="126" t="s">
        <v>415</v>
      </c>
      <c r="B2" s="110"/>
      <c r="C2" s="110"/>
      <c r="D2" s="110"/>
    </row>
    <row r="3" spans="1:4" s="109" customFormat="1" ht="15" customHeight="1">
      <c r="A3" s="126" t="s">
        <v>270</v>
      </c>
      <c r="B3" s="110"/>
      <c r="C3" s="110"/>
      <c r="D3" s="110"/>
    </row>
    <row r="4" spans="1:4" s="1" customFormat="1" ht="15" customHeight="1">
      <c r="A4" s="3"/>
      <c r="B4" s="3"/>
      <c r="C4" s="3"/>
      <c r="D4" s="76" t="s">
        <v>125</v>
      </c>
    </row>
    <row r="5" spans="1:4" s="1" customFormat="1" ht="17.25" customHeight="1">
      <c r="A5" s="107" t="s">
        <v>190</v>
      </c>
      <c r="B5" s="6"/>
      <c r="C5" s="105" t="s">
        <v>78</v>
      </c>
      <c r="D5" s="193"/>
    </row>
    <row r="6" spans="1:4" s="1" customFormat="1" ht="13.5" customHeight="1">
      <c r="A6" s="311" t="s">
        <v>42</v>
      </c>
      <c r="B6" s="103" t="s">
        <v>3</v>
      </c>
      <c r="C6" s="102" t="s">
        <v>4</v>
      </c>
      <c r="D6" s="102" t="s">
        <v>2</v>
      </c>
    </row>
    <row r="7" spans="1:4" s="1" customFormat="1" ht="13.5" customHeight="1">
      <c r="A7" s="101">
        <v>2013</v>
      </c>
      <c r="B7" s="338"/>
      <c r="C7" s="99"/>
      <c r="D7" s="99"/>
    </row>
    <row r="8" spans="1:4" s="1" customFormat="1" ht="15.75" customHeight="1">
      <c r="A8" s="139"/>
      <c r="B8" s="298" t="s">
        <v>527</v>
      </c>
      <c r="C8" s="308"/>
      <c r="D8" s="139"/>
    </row>
    <row r="9" spans="1:4" s="1" customFormat="1" ht="15.75" customHeight="1">
      <c r="A9" s="336"/>
      <c r="B9" s="307" t="s">
        <v>526</v>
      </c>
      <c r="C9" s="337"/>
      <c r="D9" s="336"/>
    </row>
    <row r="10" spans="1:4" s="1" customFormat="1" ht="16.5" customHeight="1">
      <c r="A10" s="92">
        <v>1087797332</v>
      </c>
      <c r="B10" s="121" t="s">
        <v>525</v>
      </c>
      <c r="C10" s="89">
        <v>1196640962</v>
      </c>
      <c r="D10" s="92">
        <v>1492594162</v>
      </c>
    </row>
    <row r="11" spans="1:4" s="1" customFormat="1" ht="16.5" customHeight="1">
      <c r="A11" s="92">
        <v>11678640</v>
      </c>
      <c r="B11" s="121" t="s">
        <v>524</v>
      </c>
      <c r="C11" s="89">
        <v>9203403</v>
      </c>
      <c r="D11" s="92">
        <v>14800742</v>
      </c>
    </row>
    <row r="12" spans="1:4" s="1" customFormat="1" ht="16.5" customHeight="1">
      <c r="A12" s="92">
        <v>136569</v>
      </c>
      <c r="B12" s="121" t="s">
        <v>523</v>
      </c>
      <c r="C12" s="301" t="s">
        <v>84</v>
      </c>
      <c r="D12" s="92">
        <v>7340</v>
      </c>
    </row>
    <row r="13" spans="1:4" s="1" customFormat="1" ht="16.5" customHeight="1">
      <c r="A13" s="92">
        <v>3453972</v>
      </c>
      <c r="B13" s="121" t="s">
        <v>522</v>
      </c>
      <c r="C13" s="92">
        <v>5934870</v>
      </c>
      <c r="D13" s="92">
        <v>3554370</v>
      </c>
    </row>
    <row r="14" spans="1:4" s="1" customFormat="1" ht="18" customHeight="1">
      <c r="A14" s="134">
        <f>SUM(A10:A13)</f>
        <v>1103066513</v>
      </c>
      <c r="B14" s="183" t="s">
        <v>521</v>
      </c>
      <c r="C14" s="134">
        <f>SUM(C10:C13)</f>
        <v>1211779235</v>
      </c>
      <c r="D14" s="134">
        <f>SUM(D10:D13)</f>
        <v>1510956614</v>
      </c>
    </row>
    <row r="15" spans="1:4" s="1" customFormat="1" ht="15" customHeight="1">
      <c r="A15" s="134"/>
      <c r="B15" s="335" t="s">
        <v>520</v>
      </c>
      <c r="C15" s="122"/>
      <c r="D15" s="134"/>
    </row>
    <row r="16" spans="1:4" s="1" customFormat="1" ht="16.5" customHeight="1">
      <c r="A16" s="92">
        <v>416799056</v>
      </c>
      <c r="B16" s="121" t="s">
        <v>519</v>
      </c>
      <c r="C16" s="89">
        <v>429591532</v>
      </c>
      <c r="D16" s="92">
        <v>569500452</v>
      </c>
    </row>
    <row r="17" spans="1:4" s="1" customFormat="1" ht="16.5" customHeight="1">
      <c r="A17" s="92">
        <v>43363469</v>
      </c>
      <c r="B17" s="121" t="s">
        <v>518</v>
      </c>
      <c r="C17" s="89">
        <v>45157863</v>
      </c>
      <c r="D17" s="92">
        <v>73770179</v>
      </c>
    </row>
    <row r="18" spans="1:4" s="1" customFormat="1" ht="16.5" customHeight="1">
      <c r="A18" s="92">
        <v>20371425</v>
      </c>
      <c r="B18" s="177" t="s">
        <v>517</v>
      </c>
      <c r="C18" s="89">
        <v>21286321</v>
      </c>
      <c r="D18" s="92">
        <v>47083280</v>
      </c>
    </row>
    <row r="19" spans="1:4" s="1" customFormat="1" ht="16.5" customHeight="1">
      <c r="A19" s="92">
        <v>16780757</v>
      </c>
      <c r="B19" s="121" t="s">
        <v>516</v>
      </c>
      <c r="C19" s="89">
        <v>16730599</v>
      </c>
      <c r="D19" s="92">
        <v>44446714</v>
      </c>
    </row>
    <row r="20" spans="1:4" s="1" customFormat="1" ht="16.5" customHeight="1">
      <c r="A20" s="92">
        <v>82932072</v>
      </c>
      <c r="B20" s="177" t="s">
        <v>515</v>
      </c>
      <c r="C20" s="89">
        <v>91793870</v>
      </c>
      <c r="D20" s="92">
        <v>103464491</v>
      </c>
    </row>
    <row r="21" spans="1:4" s="1" customFormat="1" ht="16.5" customHeight="1">
      <c r="A21" s="92">
        <v>10949574</v>
      </c>
      <c r="B21" s="121" t="s">
        <v>514</v>
      </c>
      <c r="C21" s="89">
        <v>10402805</v>
      </c>
      <c r="D21" s="92">
        <v>12140888</v>
      </c>
    </row>
    <row r="22" spans="1:4" s="1" customFormat="1" ht="16.5" customHeight="1">
      <c r="A22" s="92">
        <v>123586685</v>
      </c>
      <c r="B22" s="121" t="s">
        <v>513</v>
      </c>
      <c r="C22" s="89">
        <v>128461611</v>
      </c>
      <c r="D22" s="92">
        <v>188092365</v>
      </c>
    </row>
    <row r="23" spans="1:4" s="1" customFormat="1" ht="16.5" customHeight="1">
      <c r="A23" s="92">
        <v>67315133</v>
      </c>
      <c r="B23" s="121" t="s">
        <v>512</v>
      </c>
      <c r="C23" s="89">
        <v>86014497</v>
      </c>
      <c r="D23" s="92">
        <v>91319852</v>
      </c>
    </row>
    <row r="24" spans="1:4" s="1" customFormat="1" ht="16.5" customHeight="1">
      <c r="A24" s="92">
        <v>161076715</v>
      </c>
      <c r="B24" s="121" t="s">
        <v>511</v>
      </c>
      <c r="C24" s="89">
        <v>174264367</v>
      </c>
      <c r="D24" s="92">
        <v>180559728</v>
      </c>
    </row>
    <row r="25" spans="1:4" s="1" customFormat="1" ht="18" customHeight="1">
      <c r="A25" s="134">
        <f>SUM(A16:A24)</f>
        <v>943174886</v>
      </c>
      <c r="B25" s="173" t="s">
        <v>510</v>
      </c>
      <c r="C25" s="122">
        <f>SUM(C16:C24)</f>
        <v>1003703465</v>
      </c>
      <c r="D25" s="134">
        <f>SUM(D16:D24)</f>
        <v>1310377949</v>
      </c>
    </row>
    <row r="26" spans="1:4" s="1" customFormat="1" ht="17.25" customHeight="1">
      <c r="A26" s="134"/>
      <c r="B26" s="335" t="s">
        <v>509</v>
      </c>
      <c r="C26" s="122"/>
      <c r="D26" s="134"/>
    </row>
    <row r="27" spans="1:4" s="1" customFormat="1" ht="16.5" customHeight="1">
      <c r="A27" s="92">
        <v>18472650</v>
      </c>
      <c r="B27" s="121" t="s">
        <v>508</v>
      </c>
      <c r="C27" s="89">
        <v>20177257</v>
      </c>
      <c r="D27" s="92">
        <v>20449693</v>
      </c>
    </row>
    <row r="28" spans="1:4" s="1" customFormat="1" ht="16.5" customHeight="1">
      <c r="A28" s="92">
        <v>3628623</v>
      </c>
      <c r="B28" s="121" t="s">
        <v>507</v>
      </c>
      <c r="C28" s="89">
        <v>3665167</v>
      </c>
      <c r="D28" s="92">
        <v>3381491</v>
      </c>
    </row>
    <row r="29" spans="1:4" s="1" customFormat="1" ht="16.5" customHeight="1">
      <c r="A29" s="92">
        <v>77565276</v>
      </c>
      <c r="B29" s="121" t="s">
        <v>506</v>
      </c>
      <c r="C29" s="89">
        <v>37501602</v>
      </c>
      <c r="D29" s="92">
        <v>62697687</v>
      </c>
    </row>
    <row r="30" spans="1:4" s="1" customFormat="1" ht="16.5" customHeight="1">
      <c r="A30" s="92">
        <v>3127177</v>
      </c>
      <c r="B30" s="121" t="s">
        <v>505</v>
      </c>
      <c r="C30" s="89">
        <v>2459672</v>
      </c>
      <c r="D30" s="92">
        <v>3218937</v>
      </c>
    </row>
    <row r="31" spans="1:4" s="1" customFormat="1" ht="16.5" customHeight="1">
      <c r="A31" s="92">
        <v>9690066</v>
      </c>
      <c r="B31" s="121" t="s">
        <v>504</v>
      </c>
      <c r="C31" s="89">
        <v>7754684</v>
      </c>
      <c r="D31" s="92">
        <v>11368369</v>
      </c>
    </row>
    <row r="32" spans="1:4" s="1" customFormat="1" ht="16.5" customHeight="1">
      <c r="A32" s="92">
        <v>8505112</v>
      </c>
      <c r="B32" s="121" t="s">
        <v>503</v>
      </c>
      <c r="C32" s="89">
        <v>10044028</v>
      </c>
      <c r="D32" s="92">
        <v>11940061</v>
      </c>
    </row>
    <row r="33" spans="1:4" s="1" customFormat="1" ht="16.5" customHeight="1">
      <c r="A33" s="92">
        <v>22099880</v>
      </c>
      <c r="B33" s="121" t="s">
        <v>502</v>
      </c>
      <c r="C33" s="89">
        <v>21972628</v>
      </c>
      <c r="D33" s="92">
        <v>25668846</v>
      </c>
    </row>
    <row r="34" spans="1:4" s="1" customFormat="1" ht="16.5" customHeight="1">
      <c r="A34" s="92">
        <v>63414268</v>
      </c>
      <c r="B34" s="121" t="s">
        <v>501</v>
      </c>
      <c r="C34" s="89">
        <v>67072759</v>
      </c>
      <c r="D34" s="92">
        <v>78783973</v>
      </c>
    </row>
    <row r="35" spans="1:4" s="1" customFormat="1" ht="16.5" customHeight="1">
      <c r="A35" s="301" t="s">
        <v>84</v>
      </c>
      <c r="B35" s="121" t="s">
        <v>500</v>
      </c>
      <c r="C35" s="89">
        <v>15000</v>
      </c>
      <c r="D35" s="301" t="s">
        <v>84</v>
      </c>
    </row>
    <row r="36" spans="1:4" s="1" customFormat="1" ht="16.5" customHeight="1">
      <c r="A36" s="92">
        <v>6995718</v>
      </c>
      <c r="B36" s="121" t="s">
        <v>499</v>
      </c>
      <c r="C36" s="89">
        <v>9213000</v>
      </c>
      <c r="D36" s="92">
        <v>8200502</v>
      </c>
    </row>
    <row r="37" spans="1:4" s="1" customFormat="1" ht="18.75" customHeight="1">
      <c r="A37" s="134">
        <f>SUM(A27:A36)</f>
        <v>213498770</v>
      </c>
      <c r="B37" s="183" t="s">
        <v>498</v>
      </c>
      <c r="C37" s="134">
        <f>SUM(C27:C36)</f>
        <v>179875797</v>
      </c>
      <c r="D37" s="134">
        <f>SUM(D27:D36)</f>
        <v>225709559</v>
      </c>
    </row>
    <row r="38" spans="1:5" s="1" customFormat="1" ht="17.25" customHeight="1">
      <c r="A38" s="134">
        <v>212373021</v>
      </c>
      <c r="B38" s="334" t="s">
        <v>497</v>
      </c>
      <c r="C38" s="122">
        <v>222301247</v>
      </c>
      <c r="D38" s="134">
        <v>298291911</v>
      </c>
      <c r="E38" s="333" t="s">
        <v>496</v>
      </c>
    </row>
    <row r="39" spans="1:4" s="1" customFormat="1" ht="17.25" customHeight="1">
      <c r="A39" s="134">
        <f>SUM(A14+A25+A37+A38)</f>
        <v>2472113190</v>
      </c>
      <c r="B39" s="332" t="s">
        <v>495</v>
      </c>
      <c r="C39" s="134">
        <f>SUM(C14+C25+C37+C38)</f>
        <v>2617659744</v>
      </c>
      <c r="D39" s="134">
        <f>SUM(D14+D25+D37+D38)</f>
        <v>3345336033</v>
      </c>
    </row>
    <row r="40" spans="1:4" s="1" customFormat="1" ht="15" customHeight="1">
      <c r="A40" s="134"/>
      <c r="B40" s="298" t="s">
        <v>494</v>
      </c>
      <c r="C40" s="122"/>
      <c r="D40" s="134"/>
    </row>
    <row r="41" spans="1:4" s="1" customFormat="1" ht="16.5" customHeight="1">
      <c r="A41" s="92"/>
      <c r="B41" s="282" t="s">
        <v>493</v>
      </c>
      <c r="C41" s="89"/>
      <c r="D41" s="92"/>
    </row>
    <row r="42" spans="1:4" s="1" customFormat="1" ht="15.75" customHeight="1">
      <c r="A42" s="92">
        <v>98569373</v>
      </c>
      <c r="B42" s="121" t="s">
        <v>492</v>
      </c>
      <c r="C42" s="89">
        <v>107975766</v>
      </c>
      <c r="D42" s="92">
        <v>99825001</v>
      </c>
    </row>
    <row r="43" spans="1:4" s="1" customFormat="1" ht="15.75" customHeight="1">
      <c r="A43" s="92">
        <v>4366261</v>
      </c>
      <c r="B43" s="121" t="s">
        <v>491</v>
      </c>
      <c r="C43" s="89">
        <v>4889677</v>
      </c>
      <c r="D43" s="92">
        <v>4639791</v>
      </c>
    </row>
    <row r="44" spans="1:4" s="1" customFormat="1" ht="15.75" customHeight="1">
      <c r="A44" s="303">
        <v>1528006</v>
      </c>
      <c r="B44" s="331" t="s">
        <v>490</v>
      </c>
      <c r="C44" s="322">
        <v>2106101</v>
      </c>
      <c r="D44" s="303">
        <v>1596752</v>
      </c>
    </row>
    <row r="45" spans="1:4" s="328" customFormat="1" ht="13.5" customHeight="1">
      <c r="A45" s="330" t="s">
        <v>489</v>
      </c>
      <c r="B45" s="329"/>
      <c r="C45" s="329"/>
      <c r="D45" s="329"/>
    </row>
    <row r="46" spans="1:4" s="1" customFormat="1" ht="13.5" customHeight="1">
      <c r="A46" s="327" t="s">
        <v>488</v>
      </c>
      <c r="B46" s="327"/>
      <c r="C46" s="327"/>
      <c r="D46" s="327"/>
    </row>
    <row r="47" spans="1:4" s="1" customFormat="1" ht="13.5" customHeight="1">
      <c r="A47" s="327" t="s">
        <v>487</v>
      </c>
      <c r="B47" s="327"/>
      <c r="C47" s="327"/>
      <c r="D47" s="327"/>
    </row>
    <row r="48" spans="1:4" s="1" customFormat="1" ht="13.5" customHeight="1">
      <c r="A48" s="326" t="s">
        <v>486</v>
      </c>
      <c r="B48" s="326"/>
      <c r="C48" s="326"/>
      <c r="D48" s="326"/>
    </row>
    <row r="49" spans="1:4" s="1" customFormat="1" ht="13.5" customHeight="1">
      <c r="A49" s="325" t="s">
        <v>485</v>
      </c>
      <c r="B49" s="290"/>
      <c r="C49" s="290"/>
      <c r="D49" s="290"/>
    </row>
    <row r="50" spans="1:4" s="1" customFormat="1" ht="13.5" customHeight="1">
      <c r="A50" s="290" t="s">
        <v>484</v>
      </c>
      <c r="B50" s="290"/>
      <c r="C50" s="290"/>
      <c r="D50" s="290"/>
    </row>
    <row r="51" spans="1:4" s="1" customFormat="1" ht="13.5" customHeight="1">
      <c r="A51"/>
      <c r="B51" s="63" t="s">
        <v>483</v>
      </c>
      <c r="C51"/>
      <c r="D51"/>
    </row>
    <row r="52" spans="1:4" s="1" customFormat="1" ht="13.5" customHeight="1">
      <c r="A52"/>
      <c r="B52" s="63"/>
      <c r="C52"/>
      <c r="D52"/>
    </row>
    <row r="53" spans="1:4" s="1" customFormat="1" ht="15" customHeight="1">
      <c r="A53" s="324" t="s">
        <v>416</v>
      </c>
      <c r="B53" s="324"/>
      <c r="C53" s="324"/>
      <c r="D53" s="324"/>
    </row>
    <row r="54" spans="1:4" s="1" customFormat="1" ht="15" customHeight="1">
      <c r="A54" s="126" t="s">
        <v>415</v>
      </c>
      <c r="B54" s="110"/>
      <c r="C54" s="110"/>
      <c r="D54" s="110"/>
    </row>
    <row r="55" spans="1:4" s="109" customFormat="1" ht="15" customHeight="1">
      <c r="A55" s="126" t="s">
        <v>270</v>
      </c>
      <c r="B55" s="110"/>
      <c r="C55" s="110"/>
      <c r="D55" s="110"/>
    </row>
    <row r="56" spans="1:4" s="1" customFormat="1" ht="15" customHeight="1">
      <c r="A56" s="3"/>
      <c r="B56" s="3"/>
      <c r="C56" s="3"/>
      <c r="D56" s="76" t="s">
        <v>125</v>
      </c>
    </row>
    <row r="57" spans="1:4" s="1" customFormat="1" ht="19.5" customHeight="1">
      <c r="A57" s="107" t="s">
        <v>190</v>
      </c>
      <c r="B57" s="6"/>
      <c r="C57" s="105" t="s">
        <v>78</v>
      </c>
      <c r="D57" s="193"/>
    </row>
    <row r="58" spans="1:4" s="1" customFormat="1" ht="19.5" customHeight="1">
      <c r="A58" s="311" t="s">
        <v>42</v>
      </c>
      <c r="B58" s="103" t="s">
        <v>3</v>
      </c>
      <c r="C58" s="102" t="s">
        <v>4</v>
      </c>
      <c r="D58" s="102" t="s">
        <v>2</v>
      </c>
    </row>
    <row r="59" spans="1:4" s="1" customFormat="1" ht="19.5" customHeight="1">
      <c r="A59" s="101">
        <v>2013</v>
      </c>
      <c r="B59" s="310"/>
      <c r="C59" s="99"/>
      <c r="D59" s="99"/>
    </row>
    <row r="60" spans="1:4" s="1" customFormat="1" ht="19.5" customHeight="1">
      <c r="A60" s="319"/>
      <c r="B60" s="323" t="s">
        <v>482</v>
      </c>
      <c r="C60" s="317"/>
      <c r="D60" s="104"/>
    </row>
    <row r="61" spans="1:4" s="1" customFormat="1" ht="18" customHeight="1">
      <c r="A61" s="92">
        <v>18980756</v>
      </c>
      <c r="B61" s="121" t="s">
        <v>481</v>
      </c>
      <c r="C61" s="89">
        <v>19395506</v>
      </c>
      <c r="D61" s="92">
        <v>22142302</v>
      </c>
    </row>
    <row r="62" spans="1:4" s="1" customFormat="1" ht="18" customHeight="1">
      <c r="A62" s="92">
        <v>24977189</v>
      </c>
      <c r="B62" s="121" t="s">
        <v>480</v>
      </c>
      <c r="C62" s="89">
        <v>20637159</v>
      </c>
      <c r="D62" s="92">
        <v>23151925</v>
      </c>
    </row>
    <row r="63" spans="1:4" s="1" customFormat="1" ht="18" customHeight="1">
      <c r="A63" s="92">
        <v>8421380</v>
      </c>
      <c r="B63" s="121" t="s">
        <v>479</v>
      </c>
      <c r="C63" s="89">
        <v>8043152</v>
      </c>
      <c r="D63" s="92">
        <v>9421778</v>
      </c>
    </row>
    <row r="64" spans="1:4" s="1" customFormat="1" ht="18" customHeight="1">
      <c r="A64" s="92">
        <v>4246390</v>
      </c>
      <c r="B64" s="121" t="s">
        <v>478</v>
      </c>
      <c r="C64" s="89">
        <v>4641255</v>
      </c>
      <c r="D64" s="92">
        <v>7835057</v>
      </c>
    </row>
    <row r="65" spans="1:4" s="1" customFormat="1" ht="18" customHeight="1">
      <c r="A65" s="92">
        <v>8055786</v>
      </c>
      <c r="B65" s="121" t="s">
        <v>477</v>
      </c>
      <c r="C65" s="89">
        <v>8574709</v>
      </c>
      <c r="D65" s="92">
        <v>9283733</v>
      </c>
    </row>
    <row r="66" spans="1:4" s="1" customFormat="1" ht="18" customHeight="1">
      <c r="A66" s="92">
        <v>6505579</v>
      </c>
      <c r="B66" s="121" t="s">
        <v>476</v>
      </c>
      <c r="C66" s="89">
        <v>5304868</v>
      </c>
      <c r="D66" s="92">
        <v>8786337</v>
      </c>
    </row>
    <row r="67" spans="1:4" s="1" customFormat="1" ht="18" customHeight="1">
      <c r="A67" s="92">
        <v>5110461</v>
      </c>
      <c r="B67" s="177" t="s">
        <v>475</v>
      </c>
      <c r="C67" s="89">
        <v>5683861</v>
      </c>
      <c r="D67" s="92">
        <v>5024510</v>
      </c>
    </row>
    <row r="68" spans="1:4" s="1" customFormat="1" ht="18" customHeight="1">
      <c r="A68" s="92">
        <v>208270</v>
      </c>
      <c r="B68" s="121" t="s">
        <v>474</v>
      </c>
      <c r="C68" s="89">
        <v>217931</v>
      </c>
      <c r="D68" s="92">
        <v>201401</v>
      </c>
    </row>
    <row r="69" spans="1:4" s="1" customFormat="1" ht="18" customHeight="1">
      <c r="A69" s="92">
        <v>4080965</v>
      </c>
      <c r="B69" s="177" t="s">
        <v>473</v>
      </c>
      <c r="C69" s="89">
        <v>4389889</v>
      </c>
      <c r="D69" s="92">
        <v>3964691</v>
      </c>
    </row>
    <row r="70" spans="1:4" s="1" customFormat="1" ht="18" customHeight="1">
      <c r="A70" s="92">
        <v>10247271</v>
      </c>
      <c r="B70" s="177" t="s">
        <v>472</v>
      </c>
      <c r="C70" s="89">
        <v>10776846</v>
      </c>
      <c r="D70" s="92">
        <v>8982809</v>
      </c>
    </row>
    <row r="71" spans="1:4" s="1" customFormat="1" ht="18" customHeight="1">
      <c r="A71" s="92">
        <v>4478243</v>
      </c>
      <c r="B71" s="121" t="s">
        <v>471</v>
      </c>
      <c r="C71" s="89">
        <v>4974910</v>
      </c>
      <c r="D71" s="92">
        <v>3676461</v>
      </c>
    </row>
    <row r="72" spans="1:4" s="1" customFormat="1" ht="18" customHeight="1">
      <c r="A72" s="92">
        <v>12644725</v>
      </c>
      <c r="B72" s="121" t="s">
        <v>470</v>
      </c>
      <c r="C72" s="89">
        <v>12158562</v>
      </c>
      <c r="D72" s="92">
        <v>12771634</v>
      </c>
    </row>
    <row r="73" spans="1:4" s="1" customFormat="1" ht="19.5" customHeight="1">
      <c r="A73" s="129">
        <f>SUM(A42:A44,A61:A72)</f>
        <v>212420655</v>
      </c>
      <c r="B73" s="168" t="s">
        <v>469</v>
      </c>
      <c r="C73" s="300">
        <f>SUM(C42:C72)</f>
        <v>219770192</v>
      </c>
      <c r="D73" s="129">
        <f>SUM(D42:D72)</f>
        <v>221304182</v>
      </c>
    </row>
    <row r="74" spans="1:4" s="1" customFormat="1" ht="19.5" customHeight="1">
      <c r="A74" s="134"/>
      <c r="B74" s="309" t="s">
        <v>468</v>
      </c>
      <c r="C74" s="122"/>
      <c r="D74" s="134"/>
    </row>
    <row r="75" spans="1:4" s="1" customFormat="1" ht="18" customHeight="1">
      <c r="A75" s="92">
        <v>455000</v>
      </c>
      <c r="B75" s="121" t="s">
        <v>467</v>
      </c>
      <c r="C75" s="89">
        <v>455000</v>
      </c>
      <c r="D75" s="92">
        <v>791896</v>
      </c>
    </row>
    <row r="76" spans="1:4" s="1" customFormat="1" ht="18" customHeight="1">
      <c r="A76" s="92">
        <v>25718489</v>
      </c>
      <c r="B76" s="121" t="s">
        <v>466</v>
      </c>
      <c r="C76" s="89">
        <v>34436432</v>
      </c>
      <c r="D76" s="92">
        <v>30911379</v>
      </c>
    </row>
    <row r="77" spans="1:4" s="1" customFormat="1" ht="18" customHeight="1">
      <c r="A77" s="92">
        <v>40452995</v>
      </c>
      <c r="B77" s="121" t="s">
        <v>465</v>
      </c>
      <c r="C77" s="89">
        <v>37544546</v>
      </c>
      <c r="D77" s="92">
        <v>41822709</v>
      </c>
    </row>
    <row r="78" spans="1:4" s="1" customFormat="1" ht="18" customHeight="1">
      <c r="A78" s="92">
        <v>1702527</v>
      </c>
      <c r="B78" s="121" t="s">
        <v>464</v>
      </c>
      <c r="C78" s="89">
        <v>2760629</v>
      </c>
      <c r="D78" s="92">
        <v>1563333</v>
      </c>
    </row>
    <row r="79" spans="1:4" s="1" customFormat="1" ht="18" customHeight="1">
      <c r="A79" s="92">
        <v>106450</v>
      </c>
      <c r="B79" s="121" t="s">
        <v>463</v>
      </c>
      <c r="C79" s="89">
        <v>415366</v>
      </c>
      <c r="D79" s="92">
        <v>109471</v>
      </c>
    </row>
    <row r="80" spans="1:4" s="1" customFormat="1" ht="18" customHeight="1">
      <c r="A80" s="92">
        <v>10960906</v>
      </c>
      <c r="B80" s="121" t="s">
        <v>462</v>
      </c>
      <c r="C80" s="89">
        <v>7638075</v>
      </c>
      <c r="D80" s="92">
        <v>13363116</v>
      </c>
    </row>
    <row r="81" spans="1:4" s="1" customFormat="1" ht="18" customHeight="1">
      <c r="A81" s="92">
        <v>1905862</v>
      </c>
      <c r="B81" s="121" t="s">
        <v>461</v>
      </c>
      <c r="C81" s="89">
        <v>4366455</v>
      </c>
      <c r="D81" s="92">
        <v>1707855</v>
      </c>
    </row>
    <row r="82" spans="1:4" s="1" customFormat="1" ht="18" customHeight="1">
      <c r="A82" s="92">
        <v>1384583</v>
      </c>
      <c r="B82" s="121" t="s">
        <v>460</v>
      </c>
      <c r="C82" s="89">
        <v>2878809</v>
      </c>
      <c r="D82" s="92">
        <v>1274850</v>
      </c>
    </row>
    <row r="83" spans="1:4" s="1" customFormat="1" ht="18" customHeight="1">
      <c r="A83" s="92">
        <v>6481293</v>
      </c>
      <c r="B83" s="121" t="s">
        <v>459</v>
      </c>
      <c r="C83" s="89">
        <v>8142625</v>
      </c>
      <c r="D83" s="92">
        <v>6148007</v>
      </c>
    </row>
    <row r="84" spans="1:4" s="1" customFormat="1" ht="18" customHeight="1">
      <c r="A84" s="92">
        <v>22881929</v>
      </c>
      <c r="B84" s="121" t="s">
        <v>458</v>
      </c>
      <c r="C84" s="89">
        <v>24221709</v>
      </c>
      <c r="D84" s="92">
        <v>26394597</v>
      </c>
    </row>
    <row r="85" spans="1:4" s="1" customFormat="1" ht="18" customHeight="1">
      <c r="A85" s="92">
        <v>5098084</v>
      </c>
      <c r="B85" s="121" t="s">
        <v>457</v>
      </c>
      <c r="C85" s="89">
        <v>5055425</v>
      </c>
      <c r="D85" s="92">
        <v>4765027</v>
      </c>
    </row>
    <row r="86" spans="1:4" s="1" customFormat="1" ht="18" customHeight="1">
      <c r="A86" s="92">
        <v>2392989</v>
      </c>
      <c r="B86" s="121" t="s">
        <v>456</v>
      </c>
      <c r="C86" s="89">
        <v>2893979</v>
      </c>
      <c r="D86" s="92">
        <v>1744367</v>
      </c>
    </row>
    <row r="87" spans="1:4" s="1" customFormat="1" ht="18" customHeight="1">
      <c r="A87" s="92">
        <v>26859142</v>
      </c>
      <c r="B87" s="121" t="s">
        <v>455</v>
      </c>
      <c r="C87" s="89">
        <v>20266168</v>
      </c>
      <c r="D87" s="92">
        <v>30891915</v>
      </c>
    </row>
    <row r="88" spans="1:4" s="1" customFormat="1" ht="18" customHeight="1">
      <c r="A88" s="92">
        <v>2238123</v>
      </c>
      <c r="B88" s="121" t="s">
        <v>454</v>
      </c>
      <c r="C88" s="89">
        <v>2118153</v>
      </c>
      <c r="D88" s="92">
        <v>2166161</v>
      </c>
    </row>
    <row r="89" spans="1:4" s="1" customFormat="1" ht="18" customHeight="1">
      <c r="A89" s="92">
        <v>7150061</v>
      </c>
      <c r="B89" s="121" t="s">
        <v>453</v>
      </c>
      <c r="C89" s="89">
        <v>8494203</v>
      </c>
      <c r="D89" s="92">
        <v>13070330</v>
      </c>
    </row>
    <row r="90" spans="1:4" s="1" customFormat="1" ht="18" customHeight="1">
      <c r="A90" s="303">
        <v>16918343</v>
      </c>
      <c r="B90" s="270" t="s">
        <v>452</v>
      </c>
      <c r="C90" s="322">
        <v>22841417</v>
      </c>
      <c r="D90" s="303">
        <v>24595159</v>
      </c>
    </row>
    <row r="91" spans="1:4" s="1" customFormat="1" ht="18" customHeight="1">
      <c r="A91"/>
      <c r="B91"/>
      <c r="C91"/>
      <c r="D91"/>
    </row>
    <row r="92" spans="1:4" s="1" customFormat="1" ht="18" customHeight="1">
      <c r="A92"/>
      <c r="B92" s="164" t="s">
        <v>451</v>
      </c>
      <c r="C92"/>
      <c r="D92"/>
    </row>
    <row r="93" spans="1:4" s="1" customFormat="1" ht="18.75" customHeight="1">
      <c r="A93"/>
      <c r="B93"/>
      <c r="C93"/>
      <c r="D93"/>
    </row>
    <row r="94" spans="1:4" s="1" customFormat="1" ht="12.75" customHeight="1">
      <c r="A94" s="321"/>
      <c r="B94" s="162"/>
      <c r="C94" s="321"/>
      <c r="D94" s="312"/>
    </row>
    <row r="95" spans="1:4" s="1" customFormat="1" ht="12.75" customHeight="1">
      <c r="A95" s="321"/>
      <c r="B95" s="162"/>
      <c r="C95" s="321"/>
      <c r="D95" s="312"/>
    </row>
    <row r="96" spans="1:4" s="1" customFormat="1" ht="12.75" customHeight="1">
      <c r="A96" s="321"/>
      <c r="B96" s="162"/>
      <c r="C96" s="321"/>
      <c r="D96" s="312"/>
    </row>
    <row r="97" spans="1:4" s="1" customFormat="1" ht="12.75" customHeight="1">
      <c r="A97" s="321"/>
      <c r="B97" s="162"/>
      <c r="C97" s="321"/>
      <c r="D97" s="312"/>
    </row>
    <row r="98" spans="1:4" s="1" customFormat="1" ht="12.75" customHeight="1">
      <c r="A98" s="321"/>
      <c r="B98" s="162"/>
      <c r="C98" s="321"/>
      <c r="D98" s="312"/>
    </row>
    <row r="99" spans="1:4" s="1" customFormat="1" ht="18.75" customHeight="1">
      <c r="A99" s="157" t="s">
        <v>416</v>
      </c>
      <c r="B99" s="157"/>
      <c r="C99" s="157"/>
      <c r="D99" s="157"/>
    </row>
    <row r="100" spans="1:4" s="1" customFormat="1" ht="17.25" customHeight="1">
      <c r="A100" s="126" t="s">
        <v>415</v>
      </c>
      <c r="B100" s="110"/>
      <c r="C100" s="110"/>
      <c r="D100" s="110"/>
    </row>
    <row r="101" spans="1:4" s="109" customFormat="1" ht="17.25" customHeight="1">
      <c r="A101" s="126" t="s">
        <v>270</v>
      </c>
      <c r="B101" s="110"/>
      <c r="C101" s="110"/>
      <c r="D101" s="110"/>
    </row>
    <row r="102" spans="1:4" s="1" customFormat="1" ht="17.25" customHeight="1">
      <c r="A102" s="3"/>
      <c r="B102" s="3"/>
      <c r="C102" s="3"/>
      <c r="D102" s="76" t="s">
        <v>125</v>
      </c>
    </row>
    <row r="103" spans="1:4" s="1" customFormat="1" ht="19.5" customHeight="1">
      <c r="A103" s="107" t="s">
        <v>450</v>
      </c>
      <c r="B103" s="6"/>
      <c r="C103" s="105" t="s">
        <v>78</v>
      </c>
      <c r="D103" s="193"/>
    </row>
    <row r="104" spans="1:4" s="1" customFormat="1" ht="19.5" customHeight="1">
      <c r="A104" s="320" t="s">
        <v>449</v>
      </c>
      <c r="B104" s="103" t="s">
        <v>3</v>
      </c>
      <c r="C104" s="102" t="s">
        <v>4</v>
      </c>
      <c r="D104" s="102" t="s">
        <v>2</v>
      </c>
    </row>
    <row r="105" spans="1:4" s="1" customFormat="1" ht="19.5" customHeight="1">
      <c r="A105" s="101"/>
      <c r="B105" s="310"/>
      <c r="C105" s="99"/>
      <c r="D105" s="99"/>
    </row>
    <row r="106" spans="1:4" s="1" customFormat="1" ht="19.5" customHeight="1">
      <c r="A106" s="319"/>
      <c r="B106" s="318" t="s">
        <v>448</v>
      </c>
      <c r="C106" s="317"/>
      <c r="D106" s="104"/>
    </row>
    <row r="107" spans="1:4" s="1" customFormat="1" ht="19.5" customHeight="1">
      <c r="A107" s="92">
        <v>9683575</v>
      </c>
      <c r="B107" s="121" t="s">
        <v>447</v>
      </c>
      <c r="C107" s="89">
        <v>7765481</v>
      </c>
      <c r="D107" s="92">
        <v>10603700</v>
      </c>
    </row>
    <row r="108" spans="1:4" s="1" customFormat="1" ht="19.5" customHeight="1">
      <c r="A108" s="92">
        <v>52674297</v>
      </c>
      <c r="B108" s="316" t="s">
        <v>446</v>
      </c>
      <c r="C108" s="315">
        <v>41757281</v>
      </c>
      <c r="D108" s="92">
        <v>59126201</v>
      </c>
    </row>
    <row r="109" spans="1:4" s="1" customFormat="1" ht="19.5" customHeight="1">
      <c r="A109" s="92">
        <v>1239389</v>
      </c>
      <c r="B109" s="316" t="s">
        <v>445</v>
      </c>
      <c r="C109" s="315">
        <v>304249</v>
      </c>
      <c r="D109" s="92">
        <v>1016873</v>
      </c>
    </row>
    <row r="110" spans="1:4" s="1" customFormat="1" ht="18.75" customHeight="1">
      <c r="A110" s="92">
        <v>63449185</v>
      </c>
      <c r="B110" s="177" t="s">
        <v>444</v>
      </c>
      <c r="C110" s="89">
        <v>74718066</v>
      </c>
      <c r="D110" s="92">
        <v>81925627</v>
      </c>
    </row>
    <row r="111" spans="1:4" s="1" customFormat="1" ht="18.75" customHeight="1">
      <c r="A111" s="92">
        <v>7259</v>
      </c>
      <c r="B111" s="121" t="s">
        <v>443</v>
      </c>
      <c r="C111" s="89">
        <v>268434</v>
      </c>
      <c r="D111" s="92">
        <v>29106</v>
      </c>
    </row>
    <row r="112" spans="1:4" s="1" customFormat="1" ht="18.75" customHeight="1">
      <c r="A112" s="92">
        <v>1343496</v>
      </c>
      <c r="B112" s="121" t="s">
        <v>442</v>
      </c>
      <c r="C112" s="89">
        <v>2003365</v>
      </c>
      <c r="D112" s="92">
        <v>1803794</v>
      </c>
    </row>
    <row r="113" spans="1:4" s="1" customFormat="1" ht="18.75" customHeight="1">
      <c r="A113" s="92">
        <v>15453338</v>
      </c>
      <c r="B113" s="121" t="s">
        <v>441</v>
      </c>
      <c r="C113" s="89">
        <v>27134016</v>
      </c>
      <c r="D113" s="92">
        <v>12013324</v>
      </c>
    </row>
    <row r="114" spans="1:4" s="1" customFormat="1" ht="18.75" customHeight="1">
      <c r="A114" s="92">
        <v>41073955</v>
      </c>
      <c r="B114" s="121" t="s">
        <v>440</v>
      </c>
      <c r="C114" s="89">
        <v>46843294</v>
      </c>
      <c r="D114" s="92">
        <v>45787408</v>
      </c>
    </row>
    <row r="115" spans="1:4" s="1" customFormat="1" ht="18.75" customHeight="1">
      <c r="A115" s="92">
        <v>31716</v>
      </c>
      <c r="B115" s="121" t="s">
        <v>439</v>
      </c>
      <c r="C115" s="89">
        <v>17932</v>
      </c>
      <c r="D115" s="92">
        <v>40665</v>
      </c>
    </row>
    <row r="116" spans="1:4" s="1" customFormat="1" ht="18.75" customHeight="1">
      <c r="A116" s="92">
        <v>454279</v>
      </c>
      <c r="B116" s="177" t="s">
        <v>438</v>
      </c>
      <c r="C116" s="89">
        <v>908568</v>
      </c>
      <c r="D116" s="92">
        <v>464279</v>
      </c>
    </row>
    <row r="117" spans="1:4" s="1" customFormat="1" ht="18.75" customHeight="1">
      <c r="A117" s="92">
        <v>2273826</v>
      </c>
      <c r="B117" s="121" t="s">
        <v>437</v>
      </c>
      <c r="C117" s="89">
        <v>3271000</v>
      </c>
      <c r="D117" s="92">
        <v>15044958</v>
      </c>
    </row>
    <row r="118" spans="1:4" s="1" customFormat="1" ht="18.75" customHeight="1">
      <c r="A118" s="92">
        <v>118791910</v>
      </c>
      <c r="B118" s="121" t="s">
        <v>436</v>
      </c>
      <c r="C118" s="89">
        <v>135994923</v>
      </c>
      <c r="D118" s="92">
        <v>115604602</v>
      </c>
    </row>
    <row r="119" spans="1:4" s="1" customFormat="1" ht="18.75" customHeight="1">
      <c r="A119" s="94">
        <v>22785321</v>
      </c>
      <c r="B119" s="177" t="s">
        <v>435</v>
      </c>
      <c r="C119" s="93">
        <v>23968210</v>
      </c>
      <c r="D119" s="94">
        <v>27797414</v>
      </c>
    </row>
    <row r="120" spans="1:4" s="1" customFormat="1" ht="18.75" customHeight="1">
      <c r="A120" s="94">
        <v>799820</v>
      </c>
      <c r="B120" s="121" t="s">
        <v>434</v>
      </c>
      <c r="C120" s="89">
        <v>258461</v>
      </c>
      <c r="D120" s="94">
        <v>608625</v>
      </c>
    </row>
    <row r="121" spans="1:4" s="1" customFormat="1" ht="18.75" customHeight="1">
      <c r="A121" s="94">
        <v>1493034</v>
      </c>
      <c r="B121" s="121" t="s">
        <v>433</v>
      </c>
      <c r="C121" s="89">
        <v>2458150</v>
      </c>
      <c r="D121" s="94">
        <v>2540211</v>
      </c>
    </row>
    <row r="122" spans="1:4" s="1" customFormat="1" ht="18.75" customHeight="1">
      <c r="A122" s="94">
        <v>1879750</v>
      </c>
      <c r="B122" s="121" t="s">
        <v>432</v>
      </c>
      <c r="C122" s="89">
        <v>3030260</v>
      </c>
      <c r="D122" s="93">
        <v>2954313</v>
      </c>
    </row>
    <row r="123" spans="1:4" s="1" customFormat="1" ht="19.5" customHeight="1">
      <c r="A123" s="134">
        <f>SUM(A75:A122)</f>
        <v>506140926</v>
      </c>
      <c r="B123" s="183" t="s">
        <v>431</v>
      </c>
      <c r="C123" s="122">
        <f>SUM(C75:C122)</f>
        <v>555230681</v>
      </c>
      <c r="D123" s="122">
        <f>SUM(D75:D122)</f>
        <v>578681272</v>
      </c>
    </row>
    <row r="124" spans="1:4" s="1" customFormat="1" ht="18.75" customHeight="1">
      <c r="A124" s="134"/>
      <c r="B124" s="309" t="s">
        <v>430</v>
      </c>
      <c r="C124" s="122"/>
      <c r="D124" s="134"/>
    </row>
    <row r="125" spans="1:4" s="1" customFormat="1" ht="18.75" customHeight="1">
      <c r="A125" s="92">
        <v>9902597</v>
      </c>
      <c r="B125" s="121" t="s">
        <v>429</v>
      </c>
      <c r="C125" s="89">
        <v>12510207</v>
      </c>
      <c r="D125" s="92">
        <v>10925231</v>
      </c>
    </row>
    <row r="126" spans="1:4" s="1" customFormat="1" ht="18.75" customHeight="1">
      <c r="A126" s="92">
        <v>52629322</v>
      </c>
      <c r="B126" s="177" t="s">
        <v>428</v>
      </c>
      <c r="C126" s="89">
        <v>36840903</v>
      </c>
      <c r="D126" s="92">
        <v>55273711</v>
      </c>
    </row>
    <row r="127" spans="1:4" s="1" customFormat="1" ht="18.75" customHeight="1">
      <c r="A127" s="92">
        <v>26361155</v>
      </c>
      <c r="B127" s="121" t="s">
        <v>427</v>
      </c>
      <c r="C127" s="89">
        <v>22028572</v>
      </c>
      <c r="D127" s="92">
        <v>28902270</v>
      </c>
    </row>
    <row r="128" spans="1:4" s="1" customFormat="1" ht="18.75" customHeight="1">
      <c r="A128" s="92">
        <v>6712711</v>
      </c>
      <c r="B128" s="121" t="s">
        <v>426</v>
      </c>
      <c r="C128" s="89">
        <v>9286589</v>
      </c>
      <c r="D128" s="92">
        <v>7858884</v>
      </c>
    </row>
    <row r="129" spans="1:4" s="1" customFormat="1" ht="19.5" customHeight="1">
      <c r="A129" s="134">
        <f>SUM(A125:A128)</f>
        <v>95605785</v>
      </c>
      <c r="B129" s="183" t="s">
        <v>425</v>
      </c>
      <c r="C129" s="134">
        <f>SUM(C125:C128)</f>
        <v>80666271</v>
      </c>
      <c r="D129" s="134">
        <f>SUM(D125:D128)</f>
        <v>102960096</v>
      </c>
    </row>
    <row r="130" spans="1:4" s="1" customFormat="1" ht="19.5" customHeight="1">
      <c r="A130" s="129">
        <f>SUM(A73+A123+A129)</f>
        <v>814167366</v>
      </c>
      <c r="B130" s="314" t="s">
        <v>424</v>
      </c>
      <c r="C130" s="300">
        <f>SUM(C73+C123+C129)</f>
        <v>855667144</v>
      </c>
      <c r="D130" s="300">
        <f>SUM(D73+D123+D129)</f>
        <v>902945550</v>
      </c>
    </row>
    <row r="131" spans="1:4" s="1" customFormat="1" ht="18" customHeight="1">
      <c r="A131" s="134"/>
      <c r="B131" s="298" t="s">
        <v>423</v>
      </c>
      <c r="C131" s="122"/>
      <c r="D131" s="134"/>
    </row>
    <row r="132" spans="1:4" s="1" customFormat="1" ht="18" customHeight="1">
      <c r="A132" s="92"/>
      <c r="B132" s="282" t="s">
        <v>422</v>
      </c>
      <c r="C132" s="89"/>
      <c r="D132" s="92"/>
    </row>
    <row r="133" spans="1:4" s="1" customFormat="1" ht="16.5" customHeight="1">
      <c r="A133" s="92"/>
      <c r="B133" s="282" t="s">
        <v>421</v>
      </c>
      <c r="C133" s="89"/>
      <c r="D133" s="92"/>
    </row>
    <row r="134" spans="1:4" s="1" customFormat="1" ht="16.5" customHeight="1">
      <c r="A134" s="92">
        <v>174770181</v>
      </c>
      <c r="B134" s="177" t="s">
        <v>420</v>
      </c>
      <c r="C134" s="89">
        <v>184252000</v>
      </c>
      <c r="D134" s="92">
        <v>194180370</v>
      </c>
    </row>
    <row r="135" spans="1:4" s="1" customFormat="1" ht="16.5" customHeight="1">
      <c r="A135" s="303">
        <v>30233530</v>
      </c>
      <c r="B135" s="121" t="s">
        <v>419</v>
      </c>
      <c r="C135" s="303">
        <v>16830000</v>
      </c>
      <c r="D135" s="303">
        <v>22145237</v>
      </c>
    </row>
    <row r="136" spans="1:4" s="1" customFormat="1" ht="21" customHeight="1">
      <c r="A136" s="303">
        <f>SUM(A134:A135)</f>
        <v>205003711</v>
      </c>
      <c r="B136" s="168" t="s">
        <v>418</v>
      </c>
      <c r="C136" s="303">
        <f>SUM(C134:C135)</f>
        <v>201082000</v>
      </c>
      <c r="D136" s="303">
        <f>SUM(D134:D135)</f>
        <v>216325607</v>
      </c>
    </row>
    <row r="137" spans="1:4" s="1" customFormat="1" ht="24.75">
      <c r="A137" s="312"/>
      <c r="B137" s="313"/>
      <c r="C137" s="312"/>
      <c r="D137" s="312"/>
    </row>
    <row r="138" spans="1:5" s="1" customFormat="1" ht="18" customHeight="1">
      <c r="A138"/>
      <c r="B138" s="63" t="s">
        <v>417</v>
      </c>
      <c r="C138"/>
      <c r="D138"/>
      <c r="E138" s="109"/>
    </row>
    <row r="139" spans="1:5" s="1" customFormat="1" ht="13.5" customHeight="1">
      <c r="A139"/>
      <c r="B139"/>
      <c r="C139"/>
      <c r="D139"/>
      <c r="E139"/>
    </row>
    <row r="140" spans="1:5" s="1" customFormat="1" ht="13.5" customHeight="1">
      <c r="A140"/>
      <c r="B140"/>
      <c r="C140"/>
      <c r="D140"/>
      <c r="E140"/>
    </row>
    <row r="141" spans="1:5" s="1" customFormat="1" ht="13.5" customHeight="1">
      <c r="A141"/>
      <c r="B141"/>
      <c r="C141"/>
      <c r="D141"/>
      <c r="E141"/>
    </row>
    <row r="142" spans="1:5" s="1" customFormat="1" ht="13.5" customHeight="1">
      <c r="A142"/>
      <c r="B142"/>
      <c r="C142"/>
      <c r="D142"/>
      <c r="E142"/>
    </row>
    <row r="143" spans="1:5" s="1" customFormat="1" ht="13.5" customHeight="1">
      <c r="A143"/>
      <c r="B143"/>
      <c r="C143"/>
      <c r="D143"/>
      <c r="E143"/>
    </row>
    <row r="144" spans="1:5" s="1" customFormat="1" ht="13.5" customHeight="1">
      <c r="A144"/>
      <c r="B144"/>
      <c r="C144"/>
      <c r="D144"/>
      <c r="E144"/>
    </row>
    <row r="145" spans="1:4" s="1" customFormat="1" ht="15" customHeight="1">
      <c r="A145" s="157" t="s">
        <v>416</v>
      </c>
      <c r="B145" s="157"/>
      <c r="C145" s="157"/>
      <c r="D145" s="157"/>
    </row>
    <row r="146" spans="1:4" s="1" customFormat="1" ht="15" customHeight="1">
      <c r="A146" s="126" t="s">
        <v>415</v>
      </c>
      <c r="B146" s="110"/>
      <c r="C146" s="110"/>
      <c r="D146" s="110"/>
    </row>
    <row r="147" spans="1:4" s="109" customFormat="1" ht="15" customHeight="1">
      <c r="A147" s="126" t="s">
        <v>270</v>
      </c>
      <c r="B147" s="110"/>
      <c r="C147" s="110"/>
      <c r="D147" s="110"/>
    </row>
    <row r="148" spans="1:4" s="1" customFormat="1" ht="17.25" customHeight="1">
      <c r="A148" s="3"/>
      <c r="B148" s="3"/>
      <c r="C148" s="3"/>
      <c r="D148" s="76" t="s">
        <v>125</v>
      </c>
    </row>
    <row r="149" spans="1:4" s="1" customFormat="1" ht="16.5" customHeight="1">
      <c r="A149" s="107" t="s">
        <v>190</v>
      </c>
      <c r="B149" s="6"/>
      <c r="C149" s="105" t="s">
        <v>78</v>
      </c>
      <c r="D149" s="193"/>
    </row>
    <row r="150" spans="1:4" s="1" customFormat="1" ht="16.5" customHeight="1">
      <c r="A150" s="311" t="s">
        <v>42</v>
      </c>
      <c r="B150" s="103" t="s">
        <v>3</v>
      </c>
      <c r="C150" s="102" t="s">
        <v>4</v>
      </c>
      <c r="D150" s="102" t="s">
        <v>2</v>
      </c>
    </row>
    <row r="151" spans="1:4" s="1" customFormat="1" ht="16.5" customHeight="1">
      <c r="A151" s="101">
        <v>2013</v>
      </c>
      <c r="B151" s="310"/>
      <c r="C151" s="99"/>
      <c r="D151" s="99"/>
    </row>
    <row r="152" spans="1:4" s="1" customFormat="1" ht="18.75" customHeight="1">
      <c r="A152" s="139"/>
      <c r="B152" s="309" t="s">
        <v>414</v>
      </c>
      <c r="C152" s="308"/>
      <c r="D152" s="139"/>
    </row>
    <row r="153" spans="1:4" s="1" customFormat="1" ht="18" customHeight="1">
      <c r="A153" s="92">
        <v>19302973</v>
      </c>
      <c r="B153" s="121" t="s">
        <v>413</v>
      </c>
      <c r="C153" s="89">
        <v>19894443</v>
      </c>
      <c r="D153" s="92">
        <v>21628254</v>
      </c>
    </row>
    <row r="154" spans="1:4" s="1" customFormat="1" ht="18" customHeight="1">
      <c r="A154" s="92">
        <v>30000000</v>
      </c>
      <c r="B154" s="121" t="s">
        <v>412</v>
      </c>
      <c r="C154" s="301" t="s">
        <v>84</v>
      </c>
      <c r="D154" s="301" t="s">
        <v>84</v>
      </c>
    </row>
    <row r="155" spans="1:4" s="1" customFormat="1" ht="19.5" customHeight="1">
      <c r="A155" s="129">
        <f>SUM(A153:A154)</f>
        <v>49302973</v>
      </c>
      <c r="B155" s="281" t="s">
        <v>411</v>
      </c>
      <c r="C155" s="129">
        <f>SUM(C153:C154)</f>
        <v>19894443</v>
      </c>
      <c r="D155" s="129">
        <f>SUM(D153:D154)</f>
        <v>21628254</v>
      </c>
    </row>
    <row r="156" spans="1:4" s="1" customFormat="1" ht="18.75" customHeight="1">
      <c r="A156" s="92"/>
      <c r="B156" s="307" t="s">
        <v>410</v>
      </c>
      <c r="C156" s="89"/>
      <c r="D156" s="92"/>
    </row>
    <row r="157" spans="1:4" s="1" customFormat="1" ht="18.75" customHeight="1">
      <c r="A157" s="92"/>
      <c r="B157" s="282" t="s">
        <v>409</v>
      </c>
      <c r="C157" s="89"/>
      <c r="D157" s="92"/>
    </row>
    <row r="158" spans="1:4" s="1" customFormat="1" ht="16.5" customHeight="1">
      <c r="A158" s="92">
        <v>181864313</v>
      </c>
      <c r="B158" s="121" t="s">
        <v>408</v>
      </c>
      <c r="C158" s="89">
        <v>133945840</v>
      </c>
      <c r="D158" s="92">
        <v>144737538</v>
      </c>
    </row>
    <row r="159" spans="1:4" s="1" customFormat="1" ht="16.5" customHeight="1">
      <c r="A159" s="92">
        <v>4617800</v>
      </c>
      <c r="B159" s="121" t="s">
        <v>407</v>
      </c>
      <c r="C159" s="89">
        <v>4690670</v>
      </c>
      <c r="D159" s="92">
        <v>4617200</v>
      </c>
    </row>
    <row r="160" spans="1:4" s="1" customFormat="1" ht="16.5" customHeight="1">
      <c r="A160" s="92">
        <v>3157681</v>
      </c>
      <c r="B160" s="121" t="s">
        <v>406</v>
      </c>
      <c r="C160" s="89">
        <v>2362628</v>
      </c>
      <c r="D160" s="92">
        <v>4742593</v>
      </c>
    </row>
    <row r="161" spans="1:4" s="1" customFormat="1" ht="16.5" customHeight="1">
      <c r="A161" s="92">
        <v>52507637</v>
      </c>
      <c r="B161" s="121" t="s">
        <v>405</v>
      </c>
      <c r="C161" s="89">
        <v>63243997</v>
      </c>
      <c r="D161" s="92">
        <v>55008222</v>
      </c>
    </row>
    <row r="162" spans="1:4" s="1" customFormat="1" ht="16.5" customHeight="1">
      <c r="A162" s="92">
        <v>10192614</v>
      </c>
      <c r="B162" s="121" t="s">
        <v>404</v>
      </c>
      <c r="C162" s="89">
        <v>9616756</v>
      </c>
      <c r="D162" s="92">
        <v>15103912</v>
      </c>
    </row>
    <row r="163" spans="1:4" s="1" customFormat="1" ht="18.75" customHeight="1">
      <c r="A163" s="129">
        <f>SUM(A158:A162)</f>
        <v>252340045</v>
      </c>
      <c r="B163" s="168" t="s">
        <v>403</v>
      </c>
      <c r="C163" s="300">
        <f>SUM(C158:C162)</f>
        <v>213859891</v>
      </c>
      <c r="D163" s="129">
        <f>SUM(D158:D162)</f>
        <v>224209465</v>
      </c>
    </row>
    <row r="164" spans="1:4" s="1" customFormat="1" ht="18.75" customHeight="1">
      <c r="A164" s="92"/>
      <c r="B164" s="282" t="s">
        <v>402</v>
      </c>
      <c r="C164" s="89"/>
      <c r="D164" s="92"/>
    </row>
    <row r="165" spans="1:4" s="1" customFormat="1" ht="16.5" customHeight="1">
      <c r="A165" s="92">
        <v>1176112</v>
      </c>
      <c r="B165" s="121" t="s">
        <v>401</v>
      </c>
      <c r="C165" s="89">
        <v>1176112</v>
      </c>
      <c r="D165" s="89">
        <v>802275</v>
      </c>
    </row>
    <row r="166" spans="1:4" s="1" customFormat="1" ht="16.5" customHeight="1">
      <c r="A166" s="92">
        <v>1164000</v>
      </c>
      <c r="B166" s="121" t="s">
        <v>400</v>
      </c>
      <c r="C166" s="89">
        <v>648960</v>
      </c>
      <c r="D166" s="92">
        <v>594000</v>
      </c>
    </row>
    <row r="167" spans="1:4" s="1" customFormat="1" ht="16.5" customHeight="1">
      <c r="A167" s="301" t="s">
        <v>84</v>
      </c>
      <c r="B167" s="121" t="s">
        <v>399</v>
      </c>
      <c r="C167" s="301" t="s">
        <v>84</v>
      </c>
      <c r="D167" s="89">
        <v>729193</v>
      </c>
    </row>
    <row r="168" spans="1:4" s="1" customFormat="1" ht="18.75" customHeight="1">
      <c r="A168" s="129">
        <f>SUM(A165:A167)</f>
        <v>2340112</v>
      </c>
      <c r="B168" s="168" t="s">
        <v>398</v>
      </c>
      <c r="C168" s="129">
        <f>SUM(C165:C167)</f>
        <v>1825072</v>
      </c>
      <c r="D168" s="129">
        <f>SUM(D165:D167)</f>
        <v>2125468</v>
      </c>
    </row>
    <row r="169" spans="1:4" s="1" customFormat="1" ht="18" customHeight="1">
      <c r="A169" s="92"/>
      <c r="B169" s="282" t="s">
        <v>397</v>
      </c>
      <c r="C169" s="89"/>
      <c r="D169" s="92"/>
    </row>
    <row r="170" spans="1:4" s="1" customFormat="1" ht="16.5" customHeight="1">
      <c r="A170" s="92">
        <v>278524</v>
      </c>
      <c r="B170" s="121" t="s">
        <v>396</v>
      </c>
      <c r="C170" s="89">
        <v>1510</v>
      </c>
      <c r="D170" s="92">
        <v>595735</v>
      </c>
    </row>
    <row r="171" spans="1:4" s="1" customFormat="1" ht="16.5" customHeight="1">
      <c r="A171" s="92">
        <v>10355242</v>
      </c>
      <c r="B171" s="121" t="s">
        <v>395</v>
      </c>
      <c r="C171" s="301" t="s">
        <v>84</v>
      </c>
      <c r="D171" s="92">
        <v>680381</v>
      </c>
    </row>
    <row r="172" spans="1:4" s="1" customFormat="1" ht="18.75" customHeight="1">
      <c r="A172" s="129">
        <f>SUM(A170:A171)</f>
        <v>10633766</v>
      </c>
      <c r="B172" s="168" t="s">
        <v>394</v>
      </c>
      <c r="C172" s="129">
        <f>SUM(C170:C171)</f>
        <v>1510</v>
      </c>
      <c r="D172" s="129">
        <f>SUM(D170:D171)</f>
        <v>1276116</v>
      </c>
    </row>
    <row r="173" spans="1:4" s="1" customFormat="1" ht="18.75" customHeight="1">
      <c r="A173" s="92"/>
      <c r="B173" s="282" t="s">
        <v>393</v>
      </c>
      <c r="C173" s="89"/>
      <c r="D173" s="92"/>
    </row>
    <row r="174" spans="1:4" s="1" customFormat="1" ht="18" customHeight="1">
      <c r="A174" s="92">
        <v>26214431</v>
      </c>
      <c r="B174" s="121" t="s">
        <v>392</v>
      </c>
      <c r="C174" s="92">
        <v>29786000</v>
      </c>
      <c r="D174" s="92">
        <v>29897995</v>
      </c>
    </row>
    <row r="175" spans="1:4" s="1" customFormat="1" ht="18.75" customHeight="1">
      <c r="A175" s="129">
        <f>SUM(A174)</f>
        <v>26214431</v>
      </c>
      <c r="B175" s="168" t="s">
        <v>391</v>
      </c>
      <c r="C175" s="129">
        <f>SUM(C174)</f>
        <v>29786000</v>
      </c>
      <c r="D175" s="129">
        <f>SUM(D174)</f>
        <v>29897995</v>
      </c>
    </row>
    <row r="176" spans="1:4" s="1" customFormat="1" ht="19.5" customHeight="1">
      <c r="A176" s="92"/>
      <c r="B176" s="282" t="s">
        <v>390</v>
      </c>
      <c r="C176" s="89"/>
      <c r="D176" s="92"/>
    </row>
    <row r="177" spans="1:4" s="1" customFormat="1" ht="18" customHeight="1">
      <c r="A177" s="92">
        <v>415239</v>
      </c>
      <c r="B177" s="121" t="s">
        <v>389</v>
      </c>
      <c r="C177" s="89">
        <v>415560</v>
      </c>
      <c r="D177" s="92">
        <v>684206</v>
      </c>
    </row>
    <row r="178" spans="1:4" s="1" customFormat="1" ht="18" customHeight="1">
      <c r="A178" s="129">
        <f>SUM(A177)</f>
        <v>415239</v>
      </c>
      <c r="B178" s="168" t="s">
        <v>388</v>
      </c>
      <c r="C178" s="300">
        <f>SUM(C177)</f>
        <v>415560</v>
      </c>
      <c r="D178" s="129">
        <f>SUM(D177)</f>
        <v>684206</v>
      </c>
    </row>
    <row r="179" spans="1:4" s="1" customFormat="1" ht="18" customHeight="1">
      <c r="A179" s="92"/>
      <c r="B179" s="282" t="s">
        <v>387</v>
      </c>
      <c r="C179" s="89"/>
      <c r="D179" s="92"/>
    </row>
    <row r="180" spans="1:4" s="1" customFormat="1" ht="16.5" customHeight="1">
      <c r="A180" s="92">
        <v>8733891</v>
      </c>
      <c r="B180" s="121" t="s">
        <v>386</v>
      </c>
      <c r="C180" s="89">
        <v>9398576</v>
      </c>
      <c r="D180" s="92">
        <v>8932174</v>
      </c>
    </row>
    <row r="181" spans="1:4" s="1" customFormat="1" ht="16.5" customHeight="1">
      <c r="A181" s="92">
        <v>1584489</v>
      </c>
      <c r="B181" s="121" t="s">
        <v>385</v>
      </c>
      <c r="C181" s="89">
        <v>2042807</v>
      </c>
      <c r="D181" s="92">
        <v>1714207</v>
      </c>
    </row>
    <row r="182" spans="1:4" s="1" customFormat="1" ht="16.5" customHeight="1">
      <c r="A182" s="92">
        <v>5696190</v>
      </c>
      <c r="B182" s="121" t="s">
        <v>384</v>
      </c>
      <c r="C182" s="89">
        <v>6967253</v>
      </c>
      <c r="D182" s="92">
        <v>7603936</v>
      </c>
    </row>
    <row r="183" spans="1:4" s="1" customFormat="1" ht="16.5" customHeight="1">
      <c r="A183" s="129">
        <f>SUM(A180:A182)</f>
        <v>16014570</v>
      </c>
      <c r="B183" s="183" t="s">
        <v>383</v>
      </c>
      <c r="C183" s="300">
        <f>SUM(C180:C182)</f>
        <v>18408636</v>
      </c>
      <c r="D183" s="129">
        <f>SUM(D180:D182)</f>
        <v>18250317</v>
      </c>
    </row>
    <row r="184" spans="1:4" s="1" customFormat="1" ht="15.75" customHeight="1">
      <c r="A184" s="305"/>
      <c r="B184" s="302" t="s">
        <v>382</v>
      </c>
      <c r="C184" s="306"/>
      <c r="D184" s="305"/>
    </row>
    <row r="185" spans="1:4" s="1" customFormat="1" ht="15.75" customHeight="1">
      <c r="A185" s="303">
        <f>SUM(A136+A155+A163+A168+A172+A175+A178+A183)</f>
        <v>562264847</v>
      </c>
      <c r="B185" s="304" t="s">
        <v>381</v>
      </c>
      <c r="C185" s="303">
        <f>SUM(C136+C155+C163+C168+C172+C175+C178+C183)</f>
        <v>485273112</v>
      </c>
      <c r="D185" s="303">
        <f>SUM(D136+D155+D163+D168+D172+D175+D178+D183)</f>
        <v>514397428</v>
      </c>
    </row>
    <row r="186" spans="1:4" s="1" customFormat="1" ht="18" customHeight="1">
      <c r="A186" s="301" t="s">
        <v>84</v>
      </c>
      <c r="B186" s="302" t="s">
        <v>380</v>
      </c>
      <c r="C186" s="122">
        <v>528400000</v>
      </c>
      <c r="D186" s="301" t="s">
        <v>84</v>
      </c>
    </row>
    <row r="187" spans="1:4" s="1" customFormat="1" ht="18" customHeight="1">
      <c r="A187" s="129">
        <f>SUM(A39+A130+A185)</f>
        <v>3848545403</v>
      </c>
      <c r="B187" s="281" t="s">
        <v>379</v>
      </c>
      <c r="C187" s="300">
        <f>SUM(C39+C130+C185+C186)</f>
        <v>4487000000</v>
      </c>
      <c r="D187" s="129">
        <f>SUM(D39+D130+D185)</f>
        <v>4762679011</v>
      </c>
    </row>
    <row r="188" ht="12.75">
      <c r="B188" s="63" t="s">
        <v>378</v>
      </c>
    </row>
    <row r="190" ht="16.5" customHeight="1"/>
  </sheetData>
  <sheetProtection/>
  <mergeCells count="17">
    <mergeCell ref="C150:C151"/>
    <mergeCell ref="D150:D151"/>
    <mergeCell ref="D6:D7"/>
    <mergeCell ref="C6:C7"/>
    <mergeCell ref="C58:C59"/>
    <mergeCell ref="D58:D59"/>
    <mergeCell ref="A99:D99"/>
    <mergeCell ref="A45:D45"/>
    <mergeCell ref="A46:D46"/>
    <mergeCell ref="A1:D1"/>
    <mergeCell ref="A53:D53"/>
    <mergeCell ref="A145:D145"/>
    <mergeCell ref="C104:C105"/>
    <mergeCell ref="D104:D105"/>
    <mergeCell ref="A47:D47"/>
    <mergeCell ref="A49:D49"/>
    <mergeCell ref="A50:D50"/>
  </mergeCells>
  <printOptions horizontalCentered="1"/>
  <pageMargins left="0.15748031496062992" right="0.15748031496062992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2000 CUSTOM</dc:creator>
  <cp:keywords/>
  <dc:description/>
  <cp:lastModifiedBy>Nadia Yusuf Al-Bulushi</cp:lastModifiedBy>
  <cp:lastPrinted>2015-06-17T06:35:16Z</cp:lastPrinted>
  <dcterms:modified xsi:type="dcterms:W3CDTF">2017-02-06T10:47:35Z</dcterms:modified>
  <cp:category/>
  <cp:version/>
  <cp:contentType/>
  <cp:contentStatus/>
</cp:coreProperties>
</file>